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5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  <sheet name="Лист1" sheetId="34" r:id="rId34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 refMode="R1C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<sst xmlns="http://schemas.openxmlformats.org/spreadsheetml/2006/main" count="2032" uniqueCount="1010">
  <si>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</si>
  <si>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</si>
  <si>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</si>
  <si>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</si>
  <si>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</si>
  <si>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</si>
  <si>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</si>
  <si>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</si>
  <si>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</si>
  <si>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</si>
  <si>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</si>
  <si>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</si>
  <si>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</si>
  <si>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</si>
  <si>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</si>
  <si>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</si>
  <si>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</si>
  <si>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</si>
  <si>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</si>
  <si>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</si>
  <si>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</si>
  <si>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</si>
  <si>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</si>
  <si>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</si>
  <si>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</si>
  <si>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</si>
  <si>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</si>
  <si>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</si>
  <si>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</si>
  <si>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</si>
  <si>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</si>
  <si>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</si>
  <si>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</si>
  <si>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</si>
  <si>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</si>
  <si>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</si>
  <si>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</si>
  <si>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</si>
  <si>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</si>
  <si>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</si>
  <si>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</si>
  <si>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</si>
  <si>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</si>
  <si>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</si>
  <si>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</si>
  <si>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</si>
  <si>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</si>
  <si>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</si>
  <si>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</si>
  <si>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</si>
  <si>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</si>
  <si>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</si>
  <si>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</si>
  <si>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</si>
  <si>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</si>
  <si>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</si>
  <si>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</si>
  <si>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</si>
  <si>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</si>
  <si>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</si>
  <si>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</si>
  <si>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</si>
  <si>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</si>
  <si>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</si>
  <si>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</si>
  <si>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</si>
  <si>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</si>
  <si>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</si>
  <si>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</si>
  <si>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</si>
  <si>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</si>
  <si>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</si>
  <si>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</si>
  <si>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</si>
  <si>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</si>
  <si>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</si>
  <si>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</si>
  <si>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</si>
  <si>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</si>
  <si>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</si>
  <si>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</si>
  <si>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</si>
  <si>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</si>
  <si>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</si>
  <si>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</si>
  <si>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</si>
  <si>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</si>
  <si>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</si>
  <si>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</si>
  <si>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</si>
  <si>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</si>
  <si>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</si>
  <si>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</si>
  <si>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</si>
  <si>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</si>
  <si>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</si>
  <si>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</si>
  <si>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</si>
  <si>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</si>
  <si>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</si>
  <si>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</si>
  <si>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</si>
  <si>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</si>
  <si>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</si>
  <si>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</si>
  <si>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</si>
  <si>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</si>
  <si>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</si>
  <si>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</si>
  <si>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</si>
  <si>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</si>
  <si>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</si>
  <si>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</si>
  <si>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</si>
  <si>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</si>
  <si>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</si>
  <si>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</si>
  <si>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</si>
  <si>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</si>
  <si>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</si>
  <si>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</si>
  <si>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</si>
  <si>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</si>
  <si>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</si>
  <si>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</si>
  <si>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</si>
  <si>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</si>
  <si>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</si>
  <si>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</si>
  <si>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</si>
  <si>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</si>
  <si>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</si>
  <si>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</si>
  <si>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</si>
  <si>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</si>
  <si>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</si>
  <si>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</si>
  <si>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</si>
  <si>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</si>
  <si>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</si>
  <si>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</si>
  <si>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</si>
  <si>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</si>
  <si>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</si>
  <si>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</si>
  <si>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</si>
  <si>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</si>
  <si>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</si>
  <si>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</si>
  <si>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</si>
  <si>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</si>
  <si>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</si>
  <si>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</si>
  <si>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</si>
  <si>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</si>
  <si>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</si>
  <si>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</si>
  <si>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</si>
  <si>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</si>
  <si>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</si>
  <si>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</si>
  <si>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</si>
  <si>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</si>
  <si>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</si>
  <si>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</si>
  <si>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</si>
  <si>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</si>
  <si>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</si>
  <si>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</si>
  <si>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</si>
  <si>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</si>
  <si>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</si>
  <si>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</si>
  <si>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</si>
  <si>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</si>
  <si>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</si>
  <si>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</si>
  <si>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</si>
  <si>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</si>
  <si>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</si>
  <si>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</si>
  <si>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</si>
  <si>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</si>
  <si>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</si>
  <si>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</si>
  <si>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</si>
  <si>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</si>
  <si>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</si>
  <si>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</si>
  <si>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</si>
  <si>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</si>
  <si>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</si>
  <si>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</si>
  <si>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</si>
  <si>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</si>
  <si>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</si>
  <si>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</si>
  <si>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</si>
  <si>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</si>
  <si>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</si>
  <si>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</si>
  <si>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</si>
  <si>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</si>
  <si>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</si>
  <si>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</si>
  <si>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</si>
  <si>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</si>
  <si>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</si>
  <si>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</si>
  <si>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</si>
  <si>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</si>
  <si>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</si>
  <si>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</si>
  <si>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</si>
  <si>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</si>
  <si>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</si>
  <si>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</si>
  <si>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</si>
  <si>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</si>
  <si>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</si>
  <si>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</si>
  <si>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</si>
  <si>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</si>
  <si>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</si>
  <si>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</si>
  <si>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</si>
  <si>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</si>
  <si>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</si>
  <si>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</si>
  <si>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</si>
  <si>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</si>
  <si>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</si>
  <si>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</si>
  <si>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</si>
  <si>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</si>
  <si>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</si>
  <si>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</si>
  <si>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</si>
  <si>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</si>
  <si>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</si>
  <si>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</si>
  <si>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</si>
  <si>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</si>
  <si>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</si>
  <si>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</si>
  <si>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</si>
  <si>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</si>
  <si>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</si>
  <si>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</si>
  <si>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</si>
  <si>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</si>
  <si>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</si>
  <si>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</si>
  <si>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</si>
  <si>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</si>
  <si>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</si>
  <si>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</si>
  <si>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</si>
  <si>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</si>
  <si>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</si>
  <si>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</si>
  <si>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</si>
  <si>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</si>
  <si>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</si>
  <si>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</si>
  <si>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</si>
  <si>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</si>
  <si>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</si>
  <si>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</si>
  <si>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</si>
  <si>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</si>
  <si>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</si>
  <si>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</si>
  <si>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</si>
  <si>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</si>
  <si>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</si>
  <si>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</si>
  <si>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</si>
  <si>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</si>
  <si>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</si>
  <si>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</si>
  <si>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</si>
  <si>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</si>
  <si>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</si>
  <si>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</si>
  <si>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</si>
  <si>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</si>
  <si>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</si>
  <si>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</si>
  <si>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</si>
  <si>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</si>
  <si>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</si>
  <si>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</si>
  <si>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</si>
  <si>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</si>
  <si>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</si>
  <si>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</si>
  <si>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</si>
  <si>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</si>
  <si>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</si>
  <si>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</si>
  <si>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</si>
  <si>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</si>
  <si>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</si>
  <si>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</si>
  <si>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</si>
  <si>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</si>
  <si>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</si>
  <si>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</si>
  <si>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</si>
  <si>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</si>
  <si>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</si>
  <si>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</si>
  <si>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</si>
  <si>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</si>
  <si>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</si>
  <si>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</si>
  <si>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</si>
  <si>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</si>
  <si>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</si>
  <si>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</si>
  <si>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</si>
  <si>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</si>
  <si>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</si>
  <si>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</si>
  <si>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</si>
  <si>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</si>
  <si>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</si>
  <si>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</si>
  <si>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</si>
  <si>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</si>
  <si>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</si>
  <si>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</si>
  <si>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</si>
  <si>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</si>
  <si>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</si>
  <si>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</si>
  <si>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</si>
  <si>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</si>
  <si>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</si>
  <si>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</si>
  <si>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</si>
  <si>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</si>
  <si>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</si>
  <si>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</si>
  <si>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</si>
  <si>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</si>
  <si>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</si>
  <si>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</si>
  <si>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</si>
  <si>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</si>
  <si>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</si>
  <si>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</si>
  <si>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</si>
  <si>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</si>
  <si>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</si>
  <si>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</si>
  <si>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</si>
  <si>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</si>
  <si>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</si>
  <si>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</si>
  <si>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</si>
  <si>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</si>
  <si>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</si>
  <si>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</si>
  <si>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</si>
  <si>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</si>
  <si>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</si>
  <si>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</si>
  <si>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</si>
  <si>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</si>
  <si>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</si>
  <si>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</si>
  <si>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</si>
  <si>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</si>
  <si>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</si>
  <si>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</si>
  <si>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</si>
  <si>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</si>
  <si>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</si>
  <si>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</si>
  <si>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</si>
  <si>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</si>
  <si>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</si>
  <si>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</si>
  <si>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</si>
  <si>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</si>
  <si>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</si>
  <si>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</si>
  <si>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</si>
  <si>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</si>
  <si>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</si>
  <si>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</si>
  <si>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</si>
  <si>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</si>
  <si>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</si>
  <si>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</si>
  <si>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</si>
  <si>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</si>
  <si>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</si>
  <si>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</si>
  <si>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</si>
  <si>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</si>
  <si>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</si>
  <si>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</si>
  <si>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</si>
  <si>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</si>
  <si>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</si>
  <si>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</si>
  <si>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</si>
  <si>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</si>
  <si>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</si>
  <si>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</si>
  <si>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</si>
  <si>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</si>
  <si>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</si>
  <si>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</si>
  <si>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</si>
  <si>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</si>
  <si>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</si>
  <si>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</si>
  <si>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</si>
  <si>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</si>
  <si>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</si>
  <si>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</si>
  <si>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</si>
  <si>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</si>
  <si>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</si>
  <si>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</si>
  <si>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</si>
  <si>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</si>
  <si>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</si>
  <si>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</si>
  <si>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</si>
  <si>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</si>
  <si>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</si>
  <si>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</si>
  <si>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</si>
  <si>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</si>
  <si>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</si>
  <si>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</si>
  <si>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</si>
  <si>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</si>
  <si>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</si>
  <si>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</si>
  <si>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</si>
  <si>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</si>
  <si>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</si>
  <si>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</si>
  <si>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</si>
  <si>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</si>
  <si>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</si>
  <si>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</si>
  <si>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</si>
  <si>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</si>
  <si>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</si>
  <si>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</si>
  <si>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</si>
  <si>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</si>
  <si>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</si>
  <si>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</si>
  <si>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</si>
  <si>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</si>
  <si>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</si>
  <si>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</si>
  <si>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</si>
  <si>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</si>
  <si>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</si>
  <si>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</si>
  <si>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</si>
  <si>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</si>
  <si>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</si>
  <si>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</si>
  <si>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</si>
  <si>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</si>
  <si>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</si>
  <si>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</si>
  <si>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</si>
  <si>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</si>
  <si>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</si>
  <si>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</si>
  <si>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</si>
  <si>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</si>
  <si>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</si>
  <si>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</si>
  <si>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</si>
  <si>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</si>
  <si>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</si>
  <si>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</si>
  <si>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</si>
  <si>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</si>
  <si>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</si>
  <si>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</si>
  <si>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</si>
  <si>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</si>
  <si>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</si>
  <si>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</si>
  <si>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</si>
  <si>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</si>
  <si>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</si>
  <si>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</si>
  <si>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</si>
  <si>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</si>
  <si>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</si>
  <si>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</si>
  <si>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</si>
  <si>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</si>
  <si>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</si>
  <si>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</si>
  <si>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</si>
  <si>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</si>
  <si>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</si>
  <si>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</si>
  <si>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</si>
  <si>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</si>
  <si>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</si>
  <si>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</si>
  <si>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</si>
  <si>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</si>
  <si>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</si>
  <si>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</si>
  <si>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</si>
  <si>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</si>
  <si>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</si>
  <si>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</si>
  <si>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</si>
  <si>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</si>
  <si>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</si>
  <si>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</si>
  <si>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</si>
  <si>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</si>
  <si>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</si>
  <si>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</si>
  <si>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</si>
  <si>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</si>
  <si>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</si>
  <si>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</si>
  <si>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</si>
  <si>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</si>
  <si>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</si>
  <si>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</si>
  <si>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</si>
  <si>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</si>
  <si>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</si>
  <si>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</si>
  <si>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</si>
  <si>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</si>
  <si>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</si>
  <si>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</si>
  <si>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</si>
  <si>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</si>
  <si>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</si>
  <si>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</si>
  <si>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</si>
  <si>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</si>
  <si>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</si>
  <si>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</si>
  <si>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</si>
  <si>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</si>
  <si>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</si>
  <si>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</si>
  <si>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</si>
  <si>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</si>
  <si>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</si>
  <si>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</si>
  <si>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</si>
  <si>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</si>
  <si>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</si>
  <si>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</si>
  <si>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</si>
  <si>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</si>
  <si>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</si>
  <si>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</si>
  <si>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</si>
  <si>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</si>
  <si>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</si>
  <si>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</si>
  <si>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</si>
  <si>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</si>
  <si>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</si>
  <si>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</si>
  <si>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</si>
  <si>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</si>
  <si>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</si>
  <si>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</si>
  <si>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</si>
  <si>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</si>
  <si>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</si>
  <si>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</si>
  <si>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</si>
  <si>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</si>
  <si>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</si>
  <si>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</si>
  <si>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</si>
  <si>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</si>
  <si>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</si>
  <si>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</si>
  <si>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</si>
  <si>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</si>
  <si>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</si>
  <si>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</si>
  <si>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</si>
  <si>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</si>
  <si>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</si>
  <si>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</si>
  <si>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</si>
  <si>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</si>
  <si>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</si>
  <si>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</si>
  <si>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</si>
  <si>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</si>
  <si>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</si>
  <si>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</si>
  <si>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</si>
  <si>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</si>
  <si>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</si>
  <si>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</si>
  <si>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</si>
  <si>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</si>
  <si>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</si>
  <si>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</si>
  <si>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</si>
  <si>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</si>
  <si>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</si>
  <si>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</si>
  <si>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</si>
  <si>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</si>
  <si>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</si>
  <si>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</si>
  <si>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</si>
  <si>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</si>
  <si>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</si>
  <si>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</si>
  <si>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</si>
  <si>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</si>
  <si>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</si>
  <si>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</si>
  <si>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</si>
  <si>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</si>
  <si>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</si>
  <si>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</si>
  <si>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</si>
  <si>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</si>
  <si>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</si>
  <si>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</si>
  <si>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</si>
  <si>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</si>
  <si>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</si>
  <si>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</si>
  <si>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</si>
  <si>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</si>
  <si>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</si>
  <si>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</si>
  <si>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</si>
  <si>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</si>
  <si>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</si>
  <si>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</si>
  <si>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</si>
  <si>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</si>
  <si>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</si>
  <si>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</si>
  <si>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</si>
  <si>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</si>
  <si>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</si>
  <si>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</si>
  <si>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</si>
  <si>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</si>
  <si>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</si>
  <si>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</si>
  <si>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</si>
  <si>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</si>
  <si>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</si>
  <si>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</si>
  <si>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</si>
  <si>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</si>
  <si>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</si>
  <si>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</si>
  <si>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</si>
  <si>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</si>
  <si>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</si>
  <si>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</si>
  <si>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</si>
  <si>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</si>
  <si>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</si>
  <si>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</si>
  <si>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</si>
  <si>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</si>
  <si>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</si>
  <si>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</si>
  <si>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</si>
  <si>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</si>
  <si>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</si>
  <si>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</si>
  <si>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</si>
  <si>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</si>
  <si>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</si>
  <si>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</si>
  <si>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</si>
  <si>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</si>
  <si>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</si>
  <si>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</si>
  <si>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</si>
  <si>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</si>
  <si>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</si>
  <si>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</si>
  <si>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</si>
  <si>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</si>
  <si>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</si>
  <si>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</si>
  <si>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</si>
  <si>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</si>
  <si>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</si>
  <si>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</si>
  <si>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</si>
  <si>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</si>
  <si>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</si>
  <si>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</si>
  <si>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</si>
  <si>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</si>
  <si>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</si>
  <si>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</si>
  <si>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</si>
  <si>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</si>
  <si>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</si>
  <si>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</si>
  <si>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</si>
  <si>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</si>
  <si>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</si>
  <si>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</si>
  <si>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</si>
  <si>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</si>
  <si>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</si>
  <si>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</si>
  <si>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</si>
  <si>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</si>
  <si>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</si>
  <si>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</si>
  <si>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</si>
  <si>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</si>
  <si>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</si>
  <si>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</si>
  <si>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</si>
  <si>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</si>
  <si>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</si>
  <si>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</si>
  <si>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</si>
  <si>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</si>
  <si>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</si>
  <si>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</si>
  <si>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</si>
  <si>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</si>
  <si>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</si>
  <si>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</si>
  <si>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</si>
  <si>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</si>
  <si>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</si>
  <si>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</si>
  <si>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</si>
  <si>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</si>
  <si>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</si>
  <si>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</si>
  <si>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</si>
  <si>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</si>
  <si>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</si>
  <si>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</si>
  <si>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</si>
  <si>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</si>
  <si>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</si>
  <si>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</si>
  <si>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</si>
  <si>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</si>
  <si>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</si>
  <si>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</si>
  <si>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</si>
  <si>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</si>
  <si>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</si>
  <si>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</si>
  <si>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</si>
  <si>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</si>
  <si>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</si>
  <si>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</si>
  <si>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</si>
  <si>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</si>
  <si>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</si>
  <si>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</si>
  <si>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</si>
  <si>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</si>
  <si>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</si>
  <si>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</si>
  <si>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</si>
  <si>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</si>
  <si>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</si>
  <si>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</si>
  <si>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</si>
  <si>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</si>
  <si>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</si>
  <si>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</si>
  <si>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</si>
  <si>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</si>
  <si>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</si>
  <si>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</si>
  <si>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</si>
  <si>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</si>
  <si>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</si>
  <si>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</si>
  <si>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</si>
  <si>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</si>
  <si>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</si>
  <si>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</si>
  <si>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</si>
  <si>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</si>
  <si>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</si>
  <si>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</si>
  <si>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</si>
  <si>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</si>
  <si>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</si>
  <si>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</si>
  <si>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</si>
  <si>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</si>
  <si>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</si>
  <si>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</si>
  <si>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</si>
  <si>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</si>
  <si>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</si>
  <si>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</si>
  <si>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</si>
  <si>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</si>
  <si>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</si>
  <si>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</si>
  <si>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</si>
  <si>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</si>
  <si>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</si>
  <si>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</si>
  <si>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</si>
  <si>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</si>
  <si>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</si>
  <si>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</si>
  <si>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</si>
  <si>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</si>
  <si>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</si>
  <si>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</si>
  <si>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</si>
  <si>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</si>
  <si>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</si>
  <si>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</si>
  <si>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</si>
  <si>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</si>
  <si>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</si>
  <si>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</si>
  <si>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</si>
  <si>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</si>
  <si>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</si>
  <si>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</si>
  <si>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</si>
  <si>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</si>
  <si>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</si>
  <si>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</si>
  <si>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</si>
  <si>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</si>
  <si>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</si>
  <si>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</si>
  <si>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</si>
  <si>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</si>
  <si>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</si>
  <si>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</si>
  <si>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</si>
  <si>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</si>
  <si>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</si>
  <si>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</si>
  <si>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</si>
  <si>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</si>
  <si>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</si>
  <si>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</si>
  <si>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</si>
  <si>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</si>
  <si>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</si>
  <si>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</si>
  <si>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</si>
  <si>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</si>
  <si>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</si>
  <si>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</si>
  <si>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</si>
  <si>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</si>
  <si>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</si>
  <si>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</si>
  <si>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</si>
  <si>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</si>
  <si>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</si>
  <si>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</si>
  <si>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</si>
  <si>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</si>
  <si>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</si>
  <si>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</si>
  <si>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</si>
  <si>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</si>
  <si>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</si>
  <si>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</si>
  <si>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</si>
  <si>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</si>
  <si>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</si>
  <si>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</si>
  <si>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</si>
  <si>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</si>
  <si>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</si>
  <si>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</si>
  <si>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</si>
  <si>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</si>
  <si>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</si>
  <si>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</si>
  <si>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</si>
  <si>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</si>
  <si>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</si>
  <si>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</si>
  <si>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</si>
  <si>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</si>
  <si>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</si>
  <si>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</si>
  <si>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</si>
  <si>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</si>
  <si>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</si>
  <si>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</si>
  <si>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</si>
  <si>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</si>
  <si>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</si>
  <si>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</si>
  <si>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</si>
  <si>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</si>
  <si>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</si>
  <si>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</si>
  <si>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</si>
  <si>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</si>
  <si>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</si>
  <si>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</si>
  <si>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</si>
  <si>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</si>
  <si>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</si>
  <si>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</si>
  <si>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</si>
  <si>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</si>
  <si>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</si>
  <si>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</si>
  <si>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</si>
  <si>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</si>
  <si>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</si>
  <si>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</si>
  <si>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</si>
  <si>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</si>
  <si>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</si>
  <si>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</si>
  <si>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</si>
  <si>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</si>
  <si>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</si>
  <si>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</si>
  <si>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</si>
  <si>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</si>
  <si>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</si>
  <si>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</si>
  <si>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</si>
  <si>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</si>
  <si>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</si>
  <si>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</si>
  <si>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</si>
  <si>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</si>
  <si>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</si>
  <si>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</si>
  <si>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</si>
  <si>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</si>
  <si>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</si>
  <si>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</si>
  <si>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</si>
  <si>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</si>
  <si>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</si>
  <si>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</si>
  <si>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</si>
  <si>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</si>
  <si>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</si>
  <si>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</si>
  <si>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</si>
  <si>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</si>
  <si>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</si>
  <si>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</si>
  <si>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</si>
  <si>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</si>
  <si>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</si>
  <si>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</si>
  <si>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</si>
  <si>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</si>
  <si>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</si>
  <si>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</si>
  <si>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</si>
  <si>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</si>
  <si>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</si>
  <si>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</si>
  <si>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</si>
  <si>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</si>
  <si>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</si>
  <si>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</si>
  <si>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</si>
  <si>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</si>
  <si>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</si>
  <si>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</si>
  <si>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</si>
  <si>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</si>
  <si>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</si>
  <si>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</si>
  <si>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</si>
  <si>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</si>
  <si>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</si>
  <si>
    <t>25.12.2019 10:49:47</t>
  </si>
  <si>
    <t>25.12.2019 14:35:18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</si>
</sst>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5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60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1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62" fillId="0" borderId="0" xfId="61" applyNumberFormat="1" applyFont="1" applyFill="1" applyBorder="1" applyAlignment="1" applyProtection="1">
      <alignment horizontal="center" vertical="center"/>
      <protection/>
    </xf>
    <xf numFmtId="49" fontId="61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1" fillId="8" borderId="9" xfId="62" applyFont="1" applyFill="1" applyBorder="1" applyAlignment="1" applyProtection="1">
      <alignment horizontal="center" vertical="center" wrapText="1"/>
      <protection/>
    </xf>
    <xf numFmtId="0" fontId="61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3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3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3" fillId="9" borderId="10" xfId="64" applyNumberFormat="1" applyFont="1" applyFill="1" applyBorder="1" applyAlignment="1" applyProtection="1">
      <alignment horizontal="right" vertical="center" wrapText="1"/>
      <protection/>
    </xf>
    <xf numFmtId="166" fontId="63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0" fontId="29" fillId="0" borderId="0" xfId="64" applyFont="1" applyBorder="1" applyAlignment="1" applyProtection="1">
      <alignment horizontal="left" vertical="center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90">
        <v>43335.428622685184</v>
      </c>
      <c r="C3" s="24" t="s">
        <v>412</v>
      </c>
      <c r="D3" s="26" t="s">
        <v>413</v>
      </c>
    </row>
    <row r="4" spans="2:4" ht="11.25">
      <c r="B4" s="190">
        <v>43335.42864583333</v>
      </c>
      <c r="C4" s="24" t="s">
        <v>417</v>
      </c>
      <c r="D4" s="26" t="s">
        <v>413</v>
      </c>
    </row>
    <row r="5" spans="2:4" ht="22.5">
      <c r="B5" s="190">
        <v>43335.42864583333</v>
      </c>
      <c r="C5" s="24" t="s">
        <v>418</v>
      </c>
      <c r="D5" s="26" t="s">
        <v>413</v>
      </c>
    </row>
    <row r="6" spans="2:4" ht="11.25">
      <c r="B6" s="190">
        <v>43335.42864583333</v>
      </c>
      <c r="C6" s="24" t="s">
        <v>419</v>
      </c>
      <c r="D6" s="26" t="s">
        <v>413</v>
      </c>
    </row>
    <row r="7" spans="2:4" ht="11.25">
      <c r="B7" s="190">
        <v>43335.42868055555</v>
      </c>
      <c r="C7" s="24" t="s">
        <v>420</v>
      </c>
      <c r="D7" s="26" t="s">
        <v>413</v>
      </c>
    </row>
    <row r="8" spans="2:4" ht="22.5">
      <c r="B8" s="190">
        <v>43335.429189814815</v>
      </c>
      <c r="C8" s="24" t="s">
        <v>421</v>
      </c>
      <c r="D8" s="26" t="s">
        <v>413</v>
      </c>
    </row>
    <row r="9" spans="2:4" ht="22.5">
      <c r="B9" s="190">
        <v>43335.42920138889</v>
      </c>
      <c r="C9" s="24" t="s">
        <v>422</v>
      </c>
      <c r="D9" s="26" t="s">
        <v>413</v>
      </c>
    </row>
    <row r="10" spans="2:4" ht="11.25">
      <c r="B10" s="190">
        <v>43335.42920138889</v>
      </c>
      <c r="C10" s="24" t="s">
        <v>423</v>
      </c>
      <c r="D10" s="26" t="s">
        <v>413</v>
      </c>
    </row>
    <row r="11" spans="2:4" ht="11.25">
      <c r="B11" s="190">
        <v>43335.42921296296</v>
      </c>
      <c r="C11" s="24" t="s">
        <v>424</v>
      </c>
      <c r="D11" s="26" t="s">
        <v>425</v>
      </c>
    </row>
    <row r="12" spans="2:4" ht="11.25">
      <c r="B12" s="190">
        <v>43335.42925925926</v>
      </c>
      <c r="C12" s="24" t="s">
        <v>412</v>
      </c>
      <c r="D12" s="26" t="s">
        <v>413</v>
      </c>
    </row>
    <row r="13" spans="2:4" ht="11.25">
      <c r="B13" s="190">
        <v>43335.42927083333</v>
      </c>
      <c r="C13" s="24" t="s">
        <v>417</v>
      </c>
      <c r="D13" s="26" t="s">
        <v>413</v>
      </c>
    </row>
    <row r="14" spans="2:4" ht="22.5">
      <c r="B14" s="190">
        <v>43335.42927083333</v>
      </c>
      <c r="C14" s="24" t="s">
        <v>418</v>
      </c>
      <c r="D14" s="26" t="s">
        <v>413</v>
      </c>
    </row>
    <row r="15" spans="2:4" ht="11.25">
      <c r="B15" s="190">
        <v>43335.42927083333</v>
      </c>
      <c r="C15" s="24" t="s">
        <v>419</v>
      </c>
      <c r="D15" s="26" t="s">
        <v>413</v>
      </c>
    </row>
    <row r="16" spans="2:4" ht="11.25">
      <c r="B16" s="190">
        <v>43335.429293981484</v>
      </c>
      <c r="C16" s="24" t="s">
        <v>420</v>
      </c>
      <c r="D16" s="26" t="s">
        <v>413</v>
      </c>
    </row>
    <row r="17" spans="2:4" ht="22.5">
      <c r="B17" s="190">
        <v>43335.42936342592</v>
      </c>
      <c r="C17" s="24" t="s">
        <v>426</v>
      </c>
      <c r="D17" s="26" t="s">
        <v>413</v>
      </c>
    </row>
    <row r="18" spans="2:4" ht="22.5">
      <c r="B18" s="190">
        <v>43335.429375</v>
      </c>
      <c r="C18" s="24" t="s">
        <v>427</v>
      </c>
      <c r="D18" s="26" t="s">
        <v>413</v>
      </c>
    </row>
    <row r="19" spans="2:4" ht="11.25">
      <c r="B19" s="190">
        <v>43335.429375</v>
      </c>
      <c r="C19" s="24" t="s">
        <v>423</v>
      </c>
      <c r="D19" s="26" t="s">
        <v>413</v>
      </c>
    </row>
    <row r="20" spans="2:4" ht="22.5">
      <c r="B20" s="190">
        <v>43335.429398148146</v>
      </c>
      <c r="C20" s="24" t="s">
        <v>428</v>
      </c>
      <c r="D20" s="26" t="s">
        <v>413</v>
      </c>
    </row>
    <row r="21" spans="2:4" ht="22.5">
      <c r="B21" s="190">
        <v>43335.42943287037</v>
      </c>
      <c r="C21" s="24" t="s">
        <v>429</v>
      </c>
      <c r="D21" s="26" t="s">
        <v>413</v>
      </c>
    </row>
    <row r="22" spans="2:4" ht="11.25">
      <c r="B22" s="190">
        <v>43335.40642361111</v>
      </c>
      <c r="C22" s="24" t="s">
        <v>412</v>
      </c>
      <c r="D22" s="26" t="s">
        <v>413</v>
      </c>
    </row>
    <row r="23" spans="2:4" ht="11.25">
      <c r="B23" s="190">
        <v>43335.406435185185</v>
      </c>
      <c r="C23" s="24" t="s">
        <v>432</v>
      </c>
      <c r="D23" s="26" t="s">
        <v>413</v>
      </c>
    </row>
    <row r="24" spans="2:4" ht="11.25">
      <c r="B24" s="190">
        <v>43335.40655092592</v>
      </c>
      <c r="C24" s="24" t="s">
        <v>412</v>
      </c>
      <c r="D24" s="26" t="s">
        <v>413</v>
      </c>
    </row>
    <row r="25" spans="2:4" ht="11.25">
      <c r="B25" s="190">
        <v>43335.40655092592</v>
      </c>
      <c r="C25" s="24" t="s">
        <v>432</v>
      </c>
      <c r="D25" s="26" t="s">
        <v>413</v>
      </c>
    </row>
    <row r="26" spans="2:4" ht="11.25">
      <c r="B26" s="190">
        <v>43335.40681712963</v>
      </c>
      <c r="C26" s="24" t="s">
        <v>412</v>
      </c>
      <c r="D26" s="26" t="s">
        <v>413</v>
      </c>
    </row>
    <row r="27" spans="2:4" ht="11.25">
      <c r="B27" s="190">
        <v>43335.4068287037</v>
      </c>
      <c r="C27" s="24" t="s">
        <v>432</v>
      </c>
      <c r="D27" s="26" t="s">
        <v>413</v>
      </c>
    </row>
    <row r="28" spans="2:4" ht="11.25">
      <c r="B28" s="190">
        <v>43824.45123842593</v>
      </c>
      <c r="C28" s="24" t="s">
        <v>412</v>
      </c>
      <c r="D28" s="26" t="s">
        <v>413</v>
      </c>
    </row>
    <row r="29" spans="2:4" ht="11.25">
      <c r="B29" s="190">
        <v>43824.45125</v>
      </c>
      <c r="C29" s="24" t="s">
        <v>432</v>
      </c>
      <c r="D29" s="26" t="s">
        <v>413</v>
      </c>
    </row>
    <row r="30" spans="2:4" ht="11.25">
      <c r="B30" s="190">
        <v>43824.60784722222</v>
      </c>
      <c r="C30" s="24" t="s">
        <v>412</v>
      </c>
      <c r="D30" s="26" t="s">
        <v>413</v>
      </c>
    </row>
    <row r="31" spans="2:4" ht="11.25">
      <c r="B31" s="190">
        <v>43824.6078587963</v>
      </c>
      <c r="C31" s="24" t="s">
        <v>432</v>
      </c>
      <c r="D31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zoomScalePageLayoutView="0" workbookViewId="0" topLeftCell="D7">
      <selection activeCell="J17" sqref="J17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91" t="s">
        <v>246</v>
      </c>
      <c r="F8" s="192"/>
      <c r="G8" s="192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2021</v>
      </c>
      <c r="H13" s="83"/>
    </row>
    <row r="14" spans="4:8" ht="21" customHeight="1">
      <c r="D14" s="48"/>
      <c r="E14" s="48"/>
      <c r="F14" s="55" t="s">
        <v>248</v>
      </c>
      <c r="G14" s="1" t="s">
        <v>140</v>
      </c>
      <c r="H14" s="153" t="str">
        <f>_xlfn.IFERROR(VLOOKUP(tit_month,TEHSHEET!E2:F14,2,FALSE),"")</f>
        <v>01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3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2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8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7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7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6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4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7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G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I22" sqref="I22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7"/>
      <c r="E11" s="197"/>
      <c r="F11" s="197"/>
      <c r="G11" s="197"/>
      <c r="H11" s="197"/>
      <c r="I11" s="198"/>
      <c r="J11" s="198"/>
      <c r="K11" s="198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3" t="s">
        <v>175</v>
      </c>
      <c r="E12" s="193" t="s">
        <v>176</v>
      </c>
      <c r="F12" s="195" t="s">
        <v>198</v>
      </c>
      <c r="G12" s="195" t="s">
        <v>199</v>
      </c>
      <c r="H12" s="195" t="s">
        <v>200</v>
      </c>
      <c r="I12" s="195" t="s">
        <v>393</v>
      </c>
      <c r="J12" s="195" t="s">
        <v>396</v>
      </c>
      <c r="K12" s="195" t="s">
        <v>397</v>
      </c>
      <c r="L12" s="195" t="s">
        <v>201</v>
      </c>
      <c r="M12" s="195"/>
      <c r="N12" s="195"/>
      <c r="O12" s="195" t="s">
        <v>202</v>
      </c>
      <c r="P12" s="195"/>
      <c r="Q12" s="195"/>
      <c r="R12" s="195" t="s">
        <v>203</v>
      </c>
      <c r="S12" s="195"/>
      <c r="T12" s="196"/>
    </row>
    <row r="13" spans="3:20" ht="25.5" customHeight="1">
      <c r="C13" s="61"/>
      <c r="D13" s="193"/>
      <c r="E13" s="193"/>
      <c r="F13" s="195"/>
      <c r="G13" s="195"/>
      <c r="H13" s="195"/>
      <c r="I13" s="195"/>
      <c r="J13" s="195"/>
      <c r="K13" s="195"/>
      <c r="L13" s="151" t="s">
        <v>204</v>
      </c>
      <c r="M13" s="151" t="s">
        <v>205</v>
      </c>
      <c r="N13" s="151" t="s">
        <v>206</v>
      </c>
      <c r="O13" s="151" t="s">
        <v>204</v>
      </c>
      <c r="P13" s="151" t="s">
        <v>205</v>
      </c>
      <c r="Q13" s="151" t="s">
        <v>206</v>
      </c>
      <c r="R13" s="151" t="s">
        <v>204</v>
      </c>
      <c r="S13" s="151" t="s">
        <v>205</v>
      </c>
      <c r="T13" s="152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2" t="s">
        <v>283</v>
      </c>
      <c r="E15" s="163" t="s">
        <v>264</v>
      </c>
      <c r="F15" s="170">
        <f aca="true" t="shared" si="0" ref="F15:K15">SUM(F16:F17)</f>
        <v>11598.916</v>
      </c>
      <c r="G15" s="170">
        <f t="shared" si="0"/>
        <v>35754.262</v>
      </c>
      <c r="H15" s="170">
        <f t="shared" si="0"/>
        <v>30300.22203389831</v>
      </c>
      <c r="I15" s="170">
        <f t="shared" si="0"/>
        <v>11598.916</v>
      </c>
      <c r="J15" s="170">
        <f t="shared" si="0"/>
        <v>35754.262</v>
      </c>
      <c r="K15" s="170">
        <f t="shared" si="0"/>
        <v>30300.22203389831</v>
      </c>
      <c r="L15" s="170">
        <f aca="true" t="shared" si="1" ref="L15:T15">SUM(L16:L17)</f>
        <v>0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0</v>
      </c>
      <c r="S15" s="170">
        <f t="shared" si="1"/>
        <v>0</v>
      </c>
      <c r="T15" s="171">
        <f t="shared" si="1"/>
        <v>0</v>
      </c>
    </row>
    <row r="16" spans="3:20" ht="15" customHeight="1">
      <c r="C16" s="61"/>
      <c r="D16" s="158" t="s">
        <v>208</v>
      </c>
      <c r="E16" s="151" t="s">
        <v>284</v>
      </c>
      <c r="F16" s="170">
        <f aca="true" t="shared" si="2" ref="F16:J17">F19+F37</f>
        <v>11598.916</v>
      </c>
      <c r="G16" s="170">
        <f t="shared" si="2"/>
        <v>35754.262</v>
      </c>
      <c r="H16" s="170">
        <f t="shared" si="2"/>
        <v>30300.22203389831</v>
      </c>
      <c r="I16" s="170">
        <f t="shared" si="2"/>
        <v>11598.916</v>
      </c>
      <c r="J16" s="170">
        <f t="shared" si="2"/>
        <v>35754.262</v>
      </c>
      <c r="K16" s="170">
        <f aca="true" t="shared" si="3" ref="K16:N17">K19+K37</f>
        <v>30300.22203389831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aca="true" t="shared" si="4" ref="O16:T16">O19+O37</f>
        <v>0</v>
      </c>
      <c r="P16" s="170">
        <f t="shared" si="4"/>
        <v>0</v>
      </c>
      <c r="Q16" s="170">
        <f t="shared" si="4"/>
        <v>0</v>
      </c>
      <c r="R16" s="170">
        <f t="shared" si="4"/>
        <v>0</v>
      </c>
      <c r="S16" s="170">
        <f t="shared" si="4"/>
        <v>0</v>
      </c>
      <c r="T16" s="171">
        <f t="shared" si="4"/>
        <v>0</v>
      </c>
    </row>
    <row r="17" spans="3:20" ht="15" customHeight="1">
      <c r="C17" s="61"/>
      <c r="D17" s="158" t="s">
        <v>209</v>
      </c>
      <c r="E17" s="151" t="s">
        <v>285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3"/>
        <v>0</v>
      </c>
      <c r="L17" s="170">
        <f t="shared" si="3"/>
        <v>0</v>
      </c>
      <c r="M17" s="170">
        <f t="shared" si="3"/>
        <v>0</v>
      </c>
      <c r="N17" s="170">
        <f t="shared" si="3"/>
        <v>0</v>
      </c>
      <c r="O17" s="170">
        <f aca="true" t="shared" si="5" ref="O17:T17">O20+O38</f>
        <v>0</v>
      </c>
      <c r="P17" s="170">
        <f t="shared" si="5"/>
        <v>0</v>
      </c>
      <c r="Q17" s="170">
        <f t="shared" si="5"/>
        <v>0</v>
      </c>
      <c r="R17" s="170">
        <f t="shared" si="5"/>
        <v>0</v>
      </c>
      <c r="S17" s="170">
        <f t="shared" si="5"/>
        <v>0</v>
      </c>
      <c r="T17" s="171">
        <f t="shared" si="5"/>
        <v>0</v>
      </c>
    </row>
    <row r="18" spans="3:20" ht="15" customHeight="1">
      <c r="C18" s="61"/>
      <c r="D18" s="162" t="s">
        <v>207</v>
      </c>
      <c r="E18" s="163" t="s">
        <v>265</v>
      </c>
      <c r="F18" s="170">
        <f>SUM(F19:F20)</f>
        <v>11598.916</v>
      </c>
      <c r="G18" s="170">
        <f aca="true" t="shared" si="6" ref="G18:T18">SUM(G19:G20)</f>
        <v>35754.262</v>
      </c>
      <c r="H18" s="170">
        <f t="shared" si="6"/>
        <v>30300.22203389831</v>
      </c>
      <c r="I18" s="170">
        <f t="shared" si="6"/>
        <v>11598.916</v>
      </c>
      <c r="J18" s="170">
        <f t="shared" si="6"/>
        <v>35754.262</v>
      </c>
      <c r="K18" s="170">
        <f t="shared" si="6"/>
        <v>30300.22203389831</v>
      </c>
      <c r="L18" s="170">
        <f t="shared" si="6"/>
        <v>0</v>
      </c>
      <c r="M18" s="170">
        <f t="shared" si="6"/>
        <v>0</v>
      </c>
      <c r="N18" s="170">
        <f t="shared" si="6"/>
        <v>0</v>
      </c>
      <c r="O18" s="170">
        <f t="shared" si="6"/>
        <v>0</v>
      </c>
      <c r="P18" s="170">
        <f t="shared" si="6"/>
        <v>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1">
        <f t="shared" si="6"/>
        <v>0</v>
      </c>
    </row>
    <row r="19" spans="3:20" ht="15" customHeight="1">
      <c r="C19" s="61"/>
      <c r="D19" s="158" t="s">
        <v>208</v>
      </c>
      <c r="E19" s="151" t="s">
        <v>286</v>
      </c>
      <c r="F19" s="170">
        <f>I19+L19+M19+N19</f>
        <v>11598.916</v>
      </c>
      <c r="G19" s="170">
        <f>J19+O19+P19+Q19</f>
        <v>35754.262</v>
      </c>
      <c r="H19" s="170">
        <f>K19+R19+S19+T19</f>
        <v>30300.22203389831</v>
      </c>
      <c r="I19" s="172">
        <f>I22+I25+I28+I31+I34</f>
        <v>11598.916</v>
      </c>
      <c r="J19" s="172">
        <f>K19*nds_rate_index</f>
        <v>35754.262</v>
      </c>
      <c r="K19" s="187">
        <f aca="true" t="shared" si="7" ref="K19:N20">K22+K25+K28+K31+K34</f>
        <v>30300.22203389831</v>
      </c>
      <c r="L19" s="187">
        <f t="shared" si="7"/>
        <v>0</v>
      </c>
      <c r="M19" s="187">
        <f t="shared" si="7"/>
        <v>0</v>
      </c>
      <c r="N19" s="187">
        <f t="shared" si="7"/>
        <v>0</v>
      </c>
      <c r="O19" s="170">
        <f aca="true" t="shared" si="8" ref="O19:Q20">R19*nds_rate_index</f>
        <v>0</v>
      </c>
      <c r="P19" s="170">
        <f t="shared" si="8"/>
        <v>0</v>
      </c>
      <c r="Q19" s="170">
        <f t="shared" si="8"/>
        <v>0</v>
      </c>
      <c r="R19" s="187">
        <f aca="true" t="shared" si="9" ref="R19:T20">R22+R25+R28+R31+R34</f>
        <v>0</v>
      </c>
      <c r="S19" s="187">
        <f t="shared" si="9"/>
        <v>0</v>
      </c>
      <c r="T19" s="188">
        <f t="shared" si="9"/>
        <v>0</v>
      </c>
    </row>
    <row r="20" spans="3:20" ht="15" customHeight="1">
      <c r="C20" s="61"/>
      <c r="D20" s="158" t="s">
        <v>209</v>
      </c>
      <c r="E20" s="151" t="s">
        <v>287</v>
      </c>
      <c r="F20" s="170">
        <f>I20+L20+M20+N20</f>
        <v>0</v>
      </c>
      <c r="G20" s="170">
        <f>J20+O20+P20+Q20</f>
        <v>0</v>
      </c>
      <c r="H20" s="170">
        <f>K20+R20+S20+T20</f>
        <v>0</v>
      </c>
      <c r="I20" s="187">
        <f>I23+I26+I29+I32+I35</f>
        <v>0</v>
      </c>
      <c r="J20" s="172">
        <f>K20*nds_rate_index</f>
        <v>0</v>
      </c>
      <c r="K20" s="187">
        <f t="shared" si="7"/>
        <v>0</v>
      </c>
      <c r="L20" s="187">
        <f t="shared" si="7"/>
        <v>0</v>
      </c>
      <c r="M20" s="187">
        <f t="shared" si="7"/>
        <v>0</v>
      </c>
      <c r="N20" s="187">
        <f t="shared" si="7"/>
        <v>0</v>
      </c>
      <c r="O20" s="170">
        <f t="shared" si="8"/>
        <v>0</v>
      </c>
      <c r="P20" s="170">
        <f t="shared" si="8"/>
        <v>0</v>
      </c>
      <c r="Q20" s="170">
        <f t="shared" si="8"/>
        <v>0</v>
      </c>
      <c r="R20" s="187">
        <f t="shared" si="9"/>
        <v>0</v>
      </c>
      <c r="S20" s="187">
        <f t="shared" si="9"/>
        <v>0</v>
      </c>
      <c r="T20" s="188">
        <f t="shared" si="9"/>
        <v>0</v>
      </c>
    </row>
    <row r="21" spans="3:20" ht="33.75">
      <c r="C21" s="61"/>
      <c r="D21" s="158" t="s">
        <v>210</v>
      </c>
      <c r="E21" s="151" t="s">
        <v>288</v>
      </c>
      <c r="F21" s="170">
        <f aca="true" t="shared" si="10" ref="F21:T21">SUM(F22:F23)</f>
        <v>5385.735</v>
      </c>
      <c r="G21" s="170">
        <f t="shared" si="10"/>
        <v>19810.507</v>
      </c>
      <c r="H21" s="170">
        <f t="shared" si="10"/>
        <v>16788.56525423729</v>
      </c>
      <c r="I21" s="170">
        <f t="shared" si="10"/>
        <v>5385.735</v>
      </c>
      <c r="J21" s="170">
        <f t="shared" si="10"/>
        <v>19810.507</v>
      </c>
      <c r="K21" s="170">
        <f t="shared" si="10"/>
        <v>16788.56525423729</v>
      </c>
      <c r="L21" s="170">
        <f t="shared" si="10"/>
        <v>0</v>
      </c>
      <c r="M21" s="170">
        <f t="shared" si="10"/>
        <v>0</v>
      </c>
      <c r="N21" s="170">
        <f t="shared" si="10"/>
        <v>0</v>
      </c>
      <c r="O21" s="170">
        <f t="shared" si="10"/>
        <v>0</v>
      </c>
      <c r="P21" s="170">
        <f t="shared" si="10"/>
        <v>0</v>
      </c>
      <c r="Q21" s="170">
        <f t="shared" si="10"/>
        <v>0</v>
      </c>
      <c r="R21" s="170">
        <f t="shared" si="10"/>
        <v>0</v>
      </c>
      <c r="S21" s="170">
        <f t="shared" si="10"/>
        <v>0</v>
      </c>
      <c r="T21" s="171">
        <f t="shared" si="10"/>
        <v>0</v>
      </c>
    </row>
    <row r="22" spans="3:20" ht="15" customHeight="1">
      <c r="C22" s="61"/>
      <c r="D22" s="159" t="s">
        <v>208</v>
      </c>
      <c r="E22" s="151" t="s">
        <v>266</v>
      </c>
      <c r="F22" s="170">
        <f>I22+L22+M22+N22</f>
        <v>5385.735</v>
      </c>
      <c r="G22" s="170">
        <f>J22+O22+P22+Q22</f>
        <v>19810.507</v>
      </c>
      <c r="H22" s="170">
        <f>K22+R22+S22+T22</f>
        <v>16788.56525423729</v>
      </c>
      <c r="I22" s="174">
        <v>5385.735</v>
      </c>
      <c r="J22" s="178">
        <v>19810.507</v>
      </c>
      <c r="K22" s="172">
        <f>IF(nds_rate_index=0,0,J22/nds_rate_index)</f>
        <v>16788.56525423729</v>
      </c>
      <c r="L22" s="174"/>
      <c r="M22" s="174"/>
      <c r="N22" s="174"/>
      <c r="O22" s="178"/>
      <c r="P22" s="178"/>
      <c r="Q22" s="178"/>
      <c r="R22" s="172">
        <f aca="true" t="shared" si="11" ref="R22:T23">IF(nds_rate_index=0,0,O22/nds_rate_index)</f>
        <v>0</v>
      </c>
      <c r="S22" s="172">
        <f t="shared" si="11"/>
        <v>0</v>
      </c>
      <c r="T22" s="173">
        <f t="shared" si="11"/>
        <v>0</v>
      </c>
    </row>
    <row r="23" spans="3:20" ht="15" customHeight="1">
      <c r="C23" s="61"/>
      <c r="D23" s="159" t="s">
        <v>209</v>
      </c>
      <c r="E23" s="151" t="s">
        <v>289</v>
      </c>
      <c r="F23" s="170">
        <f>I23+L23+M23+N23</f>
        <v>0</v>
      </c>
      <c r="G23" s="170">
        <f>J23+O23+P23+Q23</f>
        <v>0</v>
      </c>
      <c r="H23" s="170">
        <f>K23+R23+S23+T23</f>
        <v>0</v>
      </c>
      <c r="I23" s="174"/>
      <c r="J23" s="178"/>
      <c r="K23" s="172">
        <f>IF(nds_rate_index=0,0,J23/nds_rate_index)</f>
        <v>0</v>
      </c>
      <c r="L23" s="174"/>
      <c r="M23" s="174"/>
      <c r="N23" s="174"/>
      <c r="O23" s="178"/>
      <c r="P23" s="178"/>
      <c r="Q23" s="178"/>
      <c r="R23" s="172">
        <f t="shared" si="11"/>
        <v>0</v>
      </c>
      <c r="S23" s="172">
        <f t="shared" si="11"/>
        <v>0</v>
      </c>
      <c r="T23" s="173">
        <f t="shared" si="11"/>
        <v>0</v>
      </c>
    </row>
    <row r="24" spans="3:20" ht="33.75">
      <c r="C24" s="61"/>
      <c r="D24" s="158" t="s">
        <v>211</v>
      </c>
      <c r="E24" s="151" t="s">
        <v>290</v>
      </c>
      <c r="F24" s="170">
        <f aca="true" t="shared" si="12" ref="F24:T24">SUM(F25:F26)</f>
        <v>6213.181</v>
      </c>
      <c r="G24" s="170">
        <f t="shared" si="12"/>
        <v>15943.755</v>
      </c>
      <c r="H24" s="170">
        <f t="shared" si="12"/>
        <v>13511.656779661016</v>
      </c>
      <c r="I24" s="170">
        <f t="shared" si="12"/>
        <v>6213.181</v>
      </c>
      <c r="J24" s="170">
        <f t="shared" si="12"/>
        <v>15943.755</v>
      </c>
      <c r="K24" s="170">
        <f t="shared" si="12"/>
        <v>13511.656779661016</v>
      </c>
      <c r="L24" s="170">
        <f t="shared" si="12"/>
        <v>0</v>
      </c>
      <c r="M24" s="170">
        <f t="shared" si="12"/>
        <v>0</v>
      </c>
      <c r="N24" s="170">
        <f t="shared" si="12"/>
        <v>0</v>
      </c>
      <c r="O24" s="170">
        <f t="shared" si="12"/>
        <v>0</v>
      </c>
      <c r="P24" s="170">
        <f t="shared" si="12"/>
        <v>0</v>
      </c>
      <c r="Q24" s="170">
        <f t="shared" si="12"/>
        <v>0</v>
      </c>
      <c r="R24" s="170">
        <f t="shared" si="12"/>
        <v>0</v>
      </c>
      <c r="S24" s="170">
        <f t="shared" si="12"/>
        <v>0</v>
      </c>
      <c r="T24" s="171">
        <f t="shared" si="12"/>
        <v>0</v>
      </c>
    </row>
    <row r="25" spans="3:20" ht="15" customHeight="1">
      <c r="C25" s="61"/>
      <c r="D25" s="159" t="s">
        <v>208</v>
      </c>
      <c r="E25" s="151" t="s">
        <v>267</v>
      </c>
      <c r="F25" s="170">
        <f>I25+L25+M25+N25</f>
        <v>6213.181</v>
      </c>
      <c r="G25" s="170">
        <f>J25+O25+P25+Q25</f>
        <v>15943.755</v>
      </c>
      <c r="H25" s="170">
        <f>K25+R25+S25+T25</f>
        <v>13511.656779661016</v>
      </c>
      <c r="I25" s="174">
        <v>6213.181</v>
      </c>
      <c r="J25" s="178">
        <v>15943.755</v>
      </c>
      <c r="K25" s="172">
        <f>IF(nds_rate_index=0,0,J25/nds_rate_index)</f>
        <v>13511.656779661016</v>
      </c>
      <c r="L25" s="174"/>
      <c r="M25" s="174"/>
      <c r="N25" s="174"/>
      <c r="O25" s="178"/>
      <c r="P25" s="178"/>
      <c r="Q25" s="178"/>
      <c r="R25" s="172">
        <f aca="true" t="shared" si="13" ref="R25:T26">IF(nds_rate_index=0,0,O25/nds_rate_index)</f>
        <v>0</v>
      </c>
      <c r="S25" s="172">
        <f t="shared" si="13"/>
        <v>0</v>
      </c>
      <c r="T25" s="173">
        <f t="shared" si="13"/>
        <v>0</v>
      </c>
    </row>
    <row r="26" spans="3:20" ht="15" customHeight="1">
      <c r="C26" s="61"/>
      <c r="D26" s="159" t="s">
        <v>209</v>
      </c>
      <c r="E26" s="151" t="s">
        <v>291</v>
      </c>
      <c r="F26" s="170">
        <f>I26+L26+M26+N26</f>
        <v>0</v>
      </c>
      <c r="G26" s="170">
        <f>J26+O26+P26+Q26</f>
        <v>0</v>
      </c>
      <c r="H26" s="170">
        <f>K26+R26+S26+T26</f>
        <v>0</v>
      </c>
      <c r="I26" s="174"/>
      <c r="J26" s="178"/>
      <c r="K26" s="172">
        <f>IF(nds_rate_index=0,0,J26/nds_rate_index)</f>
        <v>0</v>
      </c>
      <c r="L26" s="174"/>
      <c r="M26" s="174"/>
      <c r="N26" s="174"/>
      <c r="O26" s="178"/>
      <c r="P26" s="178"/>
      <c r="Q26" s="178"/>
      <c r="R26" s="172">
        <f t="shared" si="13"/>
        <v>0</v>
      </c>
      <c r="S26" s="172">
        <f t="shared" si="13"/>
        <v>0</v>
      </c>
      <c r="T26" s="173">
        <f t="shared" si="13"/>
        <v>0</v>
      </c>
    </row>
    <row r="27" spans="3:20" ht="33.75">
      <c r="C27" s="61"/>
      <c r="D27" s="158" t="s">
        <v>212</v>
      </c>
      <c r="E27" s="151" t="s">
        <v>292</v>
      </c>
      <c r="F27" s="170">
        <f aca="true" t="shared" si="14" ref="F27:T27">SUM(F28:F29)</f>
        <v>0</v>
      </c>
      <c r="G27" s="170">
        <f t="shared" si="14"/>
        <v>0</v>
      </c>
      <c r="H27" s="170">
        <f t="shared" si="14"/>
        <v>0</v>
      </c>
      <c r="I27" s="170">
        <f t="shared" si="14"/>
        <v>0</v>
      </c>
      <c r="J27" s="170">
        <f t="shared" si="14"/>
        <v>0</v>
      </c>
      <c r="K27" s="170">
        <f t="shared" si="14"/>
        <v>0</v>
      </c>
      <c r="L27" s="170">
        <f t="shared" si="14"/>
        <v>0</v>
      </c>
      <c r="M27" s="170">
        <f t="shared" si="14"/>
        <v>0</v>
      </c>
      <c r="N27" s="170">
        <f t="shared" si="14"/>
        <v>0</v>
      </c>
      <c r="O27" s="170">
        <f t="shared" si="14"/>
        <v>0</v>
      </c>
      <c r="P27" s="170">
        <f t="shared" si="14"/>
        <v>0</v>
      </c>
      <c r="Q27" s="170">
        <f t="shared" si="14"/>
        <v>0</v>
      </c>
      <c r="R27" s="170">
        <f t="shared" si="14"/>
        <v>0</v>
      </c>
      <c r="S27" s="170">
        <f t="shared" si="14"/>
        <v>0</v>
      </c>
      <c r="T27" s="171">
        <f t="shared" si="14"/>
        <v>0</v>
      </c>
    </row>
    <row r="28" spans="3:20" ht="15" customHeight="1">
      <c r="C28" s="61"/>
      <c r="D28" s="159" t="s">
        <v>208</v>
      </c>
      <c r="E28" s="151" t="s">
        <v>268</v>
      </c>
      <c r="F28" s="170">
        <f>I28+L28+M28+N28</f>
        <v>0</v>
      </c>
      <c r="G28" s="170">
        <f>J28+O28+P28+Q28</f>
        <v>0</v>
      </c>
      <c r="H28" s="170">
        <f>K28+R28+S28+T28</f>
        <v>0</v>
      </c>
      <c r="I28" s="174"/>
      <c r="J28" s="178"/>
      <c r="K28" s="172">
        <f>IF(nds_rate_index=0,0,J28/nds_rate_index)</f>
        <v>0</v>
      </c>
      <c r="L28" s="174"/>
      <c r="M28" s="174"/>
      <c r="N28" s="174"/>
      <c r="O28" s="178"/>
      <c r="P28" s="178"/>
      <c r="Q28" s="178"/>
      <c r="R28" s="172">
        <f aca="true" t="shared" si="15" ref="R28:T29">IF(nds_rate_index=0,0,O28/nds_rate_index)</f>
        <v>0</v>
      </c>
      <c r="S28" s="172">
        <f t="shared" si="15"/>
        <v>0</v>
      </c>
      <c r="T28" s="173">
        <f t="shared" si="15"/>
        <v>0</v>
      </c>
    </row>
    <row r="29" spans="3:20" ht="15" customHeight="1">
      <c r="C29" s="61"/>
      <c r="D29" s="159" t="s">
        <v>209</v>
      </c>
      <c r="E29" s="151" t="s">
        <v>293</v>
      </c>
      <c r="F29" s="170">
        <f>I29+L29+M29+N29</f>
        <v>0</v>
      </c>
      <c r="G29" s="170">
        <f>J29+O29+P29+Q29</f>
        <v>0</v>
      </c>
      <c r="H29" s="170">
        <f>K29+R29+S29+T29</f>
        <v>0</v>
      </c>
      <c r="I29" s="174"/>
      <c r="J29" s="178"/>
      <c r="K29" s="172">
        <f>IF(nds_rate_index=0,0,J29/nds_rate_index)</f>
        <v>0</v>
      </c>
      <c r="L29" s="174"/>
      <c r="M29" s="174"/>
      <c r="N29" s="174"/>
      <c r="O29" s="178"/>
      <c r="P29" s="178"/>
      <c r="Q29" s="178"/>
      <c r="R29" s="172">
        <f t="shared" si="15"/>
        <v>0</v>
      </c>
      <c r="S29" s="172">
        <f t="shared" si="15"/>
        <v>0</v>
      </c>
      <c r="T29" s="173">
        <f t="shared" si="15"/>
        <v>0</v>
      </c>
    </row>
    <row r="30" spans="3:20" ht="33.75">
      <c r="C30" s="61"/>
      <c r="D30" s="158" t="s">
        <v>213</v>
      </c>
      <c r="E30" s="151" t="s">
        <v>294</v>
      </c>
      <c r="F30" s="170">
        <f aca="true" t="shared" si="16" ref="F30:T30">SUM(F31:F32)</f>
        <v>0</v>
      </c>
      <c r="G30" s="170">
        <f t="shared" si="16"/>
        <v>0</v>
      </c>
      <c r="H30" s="170">
        <f t="shared" si="16"/>
        <v>0</v>
      </c>
      <c r="I30" s="170">
        <f t="shared" si="16"/>
        <v>0</v>
      </c>
      <c r="J30" s="170">
        <f t="shared" si="16"/>
        <v>0</v>
      </c>
      <c r="K30" s="170">
        <f t="shared" si="16"/>
        <v>0</v>
      </c>
      <c r="L30" s="170">
        <f t="shared" si="16"/>
        <v>0</v>
      </c>
      <c r="M30" s="170">
        <f t="shared" si="16"/>
        <v>0</v>
      </c>
      <c r="N30" s="170">
        <f t="shared" si="16"/>
        <v>0</v>
      </c>
      <c r="O30" s="170">
        <f t="shared" si="16"/>
        <v>0</v>
      </c>
      <c r="P30" s="170">
        <f t="shared" si="16"/>
        <v>0</v>
      </c>
      <c r="Q30" s="170">
        <f t="shared" si="16"/>
        <v>0</v>
      </c>
      <c r="R30" s="170">
        <f t="shared" si="16"/>
        <v>0</v>
      </c>
      <c r="S30" s="170">
        <f t="shared" si="16"/>
        <v>0</v>
      </c>
      <c r="T30" s="171">
        <f t="shared" si="16"/>
        <v>0</v>
      </c>
    </row>
    <row r="31" spans="3:20" ht="15" customHeight="1">
      <c r="C31" s="61"/>
      <c r="D31" s="159" t="s">
        <v>208</v>
      </c>
      <c r="E31" s="151" t="s">
        <v>269</v>
      </c>
      <c r="F31" s="170">
        <f>I31+L31+M31+N31</f>
        <v>0</v>
      </c>
      <c r="G31" s="170">
        <f>J31+O31+P31+Q31</f>
        <v>0</v>
      </c>
      <c r="H31" s="170">
        <f>K31+R31+S31+T31</f>
        <v>0</v>
      </c>
      <c r="I31" s="174"/>
      <c r="J31" s="178"/>
      <c r="K31" s="172">
        <f>IF(nds_rate_index=0,0,J31/nds_rate_index)</f>
        <v>0</v>
      </c>
      <c r="L31" s="174"/>
      <c r="M31" s="174"/>
      <c r="N31" s="174"/>
      <c r="O31" s="178"/>
      <c r="P31" s="178"/>
      <c r="Q31" s="178"/>
      <c r="R31" s="172">
        <f aca="true" t="shared" si="17" ref="R31:T32">IF(nds_rate_index=0,0,O31/nds_rate_index)</f>
        <v>0</v>
      </c>
      <c r="S31" s="172">
        <f t="shared" si="17"/>
        <v>0</v>
      </c>
      <c r="T31" s="173">
        <f t="shared" si="17"/>
        <v>0</v>
      </c>
    </row>
    <row r="32" spans="3:20" ht="15" customHeight="1">
      <c r="C32" s="61"/>
      <c r="D32" s="159" t="s">
        <v>209</v>
      </c>
      <c r="E32" s="151" t="s">
        <v>295</v>
      </c>
      <c r="F32" s="170">
        <f>I32+L32+M32+N32</f>
        <v>0</v>
      </c>
      <c r="G32" s="170">
        <f>J32+O32+P32+Q32</f>
        <v>0</v>
      </c>
      <c r="H32" s="170">
        <f>K32+R32+S32+T32</f>
        <v>0</v>
      </c>
      <c r="I32" s="174"/>
      <c r="J32" s="178"/>
      <c r="K32" s="172">
        <f>IF(nds_rate_index=0,0,J32/nds_rate_index)</f>
        <v>0</v>
      </c>
      <c r="L32" s="174"/>
      <c r="M32" s="174"/>
      <c r="N32" s="174"/>
      <c r="O32" s="178"/>
      <c r="P32" s="178"/>
      <c r="Q32" s="178"/>
      <c r="R32" s="172">
        <f t="shared" si="17"/>
        <v>0</v>
      </c>
      <c r="S32" s="172">
        <f t="shared" si="17"/>
        <v>0</v>
      </c>
      <c r="T32" s="173">
        <f t="shared" si="17"/>
        <v>0</v>
      </c>
    </row>
    <row r="33" spans="3:20" ht="15" customHeight="1">
      <c r="C33" s="61"/>
      <c r="D33" s="158" t="s">
        <v>214</v>
      </c>
      <c r="E33" s="151" t="s">
        <v>296</v>
      </c>
      <c r="F33" s="170">
        <f aca="true" t="shared" si="18" ref="F33:T33">SUM(F34:F35)</f>
        <v>0</v>
      </c>
      <c r="G33" s="170">
        <f t="shared" si="18"/>
        <v>0</v>
      </c>
      <c r="H33" s="170">
        <f t="shared" si="18"/>
        <v>0</v>
      </c>
      <c r="I33" s="170">
        <f t="shared" si="18"/>
        <v>0</v>
      </c>
      <c r="J33" s="170">
        <f t="shared" si="18"/>
        <v>0</v>
      </c>
      <c r="K33" s="170">
        <f t="shared" si="18"/>
        <v>0</v>
      </c>
      <c r="L33" s="170">
        <f t="shared" si="18"/>
        <v>0</v>
      </c>
      <c r="M33" s="170">
        <f t="shared" si="18"/>
        <v>0</v>
      </c>
      <c r="N33" s="170">
        <f t="shared" si="18"/>
        <v>0</v>
      </c>
      <c r="O33" s="170">
        <f t="shared" si="18"/>
        <v>0</v>
      </c>
      <c r="P33" s="170">
        <f t="shared" si="18"/>
        <v>0</v>
      </c>
      <c r="Q33" s="170">
        <f t="shared" si="18"/>
        <v>0</v>
      </c>
      <c r="R33" s="170">
        <f t="shared" si="18"/>
        <v>0</v>
      </c>
      <c r="S33" s="170">
        <f t="shared" si="18"/>
        <v>0</v>
      </c>
      <c r="T33" s="171">
        <f t="shared" si="18"/>
        <v>0</v>
      </c>
    </row>
    <row r="34" spans="3:20" ht="15" customHeight="1">
      <c r="C34" s="61"/>
      <c r="D34" s="159" t="s">
        <v>208</v>
      </c>
      <c r="E34" s="151" t="s">
        <v>270</v>
      </c>
      <c r="F34" s="170">
        <f>I34+L34+M34+N34</f>
        <v>0</v>
      </c>
      <c r="G34" s="170">
        <f>J34+O34+P34+Q34</f>
        <v>0</v>
      </c>
      <c r="H34" s="170">
        <f>K34+R34+S34+T34</f>
        <v>0</v>
      </c>
      <c r="I34" s="174"/>
      <c r="J34" s="178"/>
      <c r="K34" s="172">
        <f>IF(nds_rate_index=0,0,J34/nds_rate_index)</f>
        <v>0</v>
      </c>
      <c r="L34" s="174"/>
      <c r="M34" s="174"/>
      <c r="N34" s="174"/>
      <c r="O34" s="178"/>
      <c r="P34" s="178"/>
      <c r="Q34" s="178"/>
      <c r="R34" s="172">
        <f aca="true" t="shared" si="19" ref="R34:T35">IF(nds_rate_index=0,0,O34/nds_rate_index)</f>
        <v>0</v>
      </c>
      <c r="S34" s="172">
        <f t="shared" si="19"/>
        <v>0</v>
      </c>
      <c r="T34" s="173">
        <f t="shared" si="19"/>
        <v>0</v>
      </c>
    </row>
    <row r="35" spans="3:20" ht="15" customHeight="1">
      <c r="C35" s="61"/>
      <c r="D35" s="159" t="s">
        <v>209</v>
      </c>
      <c r="E35" s="151" t="s">
        <v>297</v>
      </c>
      <c r="F35" s="170">
        <f>I35+L35+M35+N35</f>
        <v>0</v>
      </c>
      <c r="G35" s="170">
        <f>J35+O35+P35+Q35</f>
        <v>0</v>
      </c>
      <c r="H35" s="170">
        <f>K35+R35+S35+T35</f>
        <v>0</v>
      </c>
      <c r="I35" s="174"/>
      <c r="J35" s="178"/>
      <c r="K35" s="172">
        <f>IF(nds_rate_index=0,0,J35/nds_rate_index)</f>
        <v>0</v>
      </c>
      <c r="L35" s="174"/>
      <c r="M35" s="174"/>
      <c r="N35" s="174"/>
      <c r="O35" s="178"/>
      <c r="P35" s="178"/>
      <c r="Q35" s="178"/>
      <c r="R35" s="172">
        <f t="shared" si="19"/>
        <v>0</v>
      </c>
      <c r="S35" s="172">
        <f t="shared" si="19"/>
        <v>0</v>
      </c>
      <c r="T35" s="173">
        <f t="shared" si="19"/>
        <v>0</v>
      </c>
    </row>
    <row r="36" spans="3:20" ht="15" customHeight="1">
      <c r="C36" s="61"/>
      <c r="D36" s="162" t="s">
        <v>215</v>
      </c>
      <c r="E36" s="163" t="s">
        <v>271</v>
      </c>
      <c r="F36" s="170">
        <f aca="true" t="shared" si="20" ref="F36:T36">SUM(F37:F38)</f>
        <v>0</v>
      </c>
      <c r="G36" s="170">
        <f t="shared" si="20"/>
        <v>0</v>
      </c>
      <c r="H36" s="170">
        <f t="shared" si="20"/>
        <v>0</v>
      </c>
      <c r="I36" s="170">
        <f t="shared" si="20"/>
        <v>0</v>
      </c>
      <c r="J36" s="170">
        <f t="shared" si="20"/>
        <v>0</v>
      </c>
      <c r="K36" s="170">
        <f t="shared" si="20"/>
        <v>0</v>
      </c>
      <c r="L36" s="170">
        <f t="shared" si="20"/>
        <v>0</v>
      </c>
      <c r="M36" s="170">
        <f t="shared" si="20"/>
        <v>0</v>
      </c>
      <c r="N36" s="170">
        <f t="shared" si="20"/>
        <v>0</v>
      </c>
      <c r="O36" s="170">
        <f t="shared" si="20"/>
        <v>0</v>
      </c>
      <c r="P36" s="170">
        <f t="shared" si="20"/>
        <v>0</v>
      </c>
      <c r="Q36" s="170">
        <f t="shared" si="20"/>
        <v>0</v>
      </c>
      <c r="R36" s="170">
        <f t="shared" si="20"/>
        <v>0</v>
      </c>
      <c r="S36" s="170">
        <f t="shared" si="20"/>
        <v>0</v>
      </c>
      <c r="T36" s="171">
        <f t="shared" si="20"/>
        <v>0</v>
      </c>
    </row>
    <row r="37" spans="3:20" ht="15" customHeight="1">
      <c r="C37" s="61"/>
      <c r="D37" s="158" t="s">
        <v>208</v>
      </c>
      <c r="E37" s="151" t="s">
        <v>298</v>
      </c>
      <c r="F37" s="170">
        <f>F41+F44+F47+F50+F53+F56+F59+F62</f>
        <v>0</v>
      </c>
      <c r="G37" s="170">
        <f aca="true" t="shared" si="21" ref="G37:T37">G41+G44+G47+G50+G53+G56+G59+G62</f>
        <v>0</v>
      </c>
      <c r="H37" s="170">
        <f t="shared" si="21"/>
        <v>0</v>
      </c>
      <c r="I37" s="170">
        <f t="shared" si="21"/>
        <v>0</v>
      </c>
      <c r="J37" s="170">
        <f t="shared" si="21"/>
        <v>0</v>
      </c>
      <c r="K37" s="170">
        <f t="shared" si="21"/>
        <v>0</v>
      </c>
      <c r="L37" s="170">
        <f t="shared" si="21"/>
        <v>0</v>
      </c>
      <c r="M37" s="170">
        <f t="shared" si="21"/>
        <v>0</v>
      </c>
      <c r="N37" s="170">
        <f t="shared" si="21"/>
        <v>0</v>
      </c>
      <c r="O37" s="170">
        <f t="shared" si="21"/>
        <v>0</v>
      </c>
      <c r="P37" s="170">
        <f t="shared" si="21"/>
        <v>0</v>
      </c>
      <c r="Q37" s="170">
        <f t="shared" si="21"/>
        <v>0</v>
      </c>
      <c r="R37" s="170">
        <f t="shared" si="21"/>
        <v>0</v>
      </c>
      <c r="S37" s="170">
        <f t="shared" si="21"/>
        <v>0</v>
      </c>
      <c r="T37" s="171">
        <f t="shared" si="21"/>
        <v>0</v>
      </c>
    </row>
    <row r="38" spans="3:20" ht="15" customHeight="1">
      <c r="C38" s="61"/>
      <c r="D38" s="158" t="s">
        <v>209</v>
      </c>
      <c r="E38" s="151" t="s">
        <v>299</v>
      </c>
      <c r="F38" s="170">
        <f>F42+F45+F48+F51+F54+F57+F60+F63</f>
        <v>0</v>
      </c>
      <c r="G38" s="170">
        <f aca="true" t="shared" si="22" ref="G38:T38">G42+G45+G48+G51+G54+G57+G60+G63</f>
        <v>0</v>
      </c>
      <c r="H38" s="170">
        <f t="shared" si="22"/>
        <v>0</v>
      </c>
      <c r="I38" s="170">
        <f t="shared" si="22"/>
        <v>0</v>
      </c>
      <c r="J38" s="170">
        <f t="shared" si="22"/>
        <v>0</v>
      </c>
      <c r="K38" s="170">
        <f t="shared" si="22"/>
        <v>0</v>
      </c>
      <c r="L38" s="170">
        <f t="shared" si="22"/>
        <v>0</v>
      </c>
      <c r="M38" s="170">
        <f t="shared" si="22"/>
        <v>0</v>
      </c>
      <c r="N38" s="170">
        <f t="shared" si="22"/>
        <v>0</v>
      </c>
      <c r="O38" s="170">
        <f t="shared" si="22"/>
        <v>0</v>
      </c>
      <c r="P38" s="170">
        <f t="shared" si="22"/>
        <v>0</v>
      </c>
      <c r="Q38" s="170">
        <f t="shared" si="22"/>
        <v>0</v>
      </c>
      <c r="R38" s="170">
        <f t="shared" si="22"/>
        <v>0</v>
      </c>
      <c r="S38" s="170">
        <f t="shared" si="22"/>
        <v>0</v>
      </c>
      <c r="T38" s="171">
        <f t="shared" si="22"/>
        <v>0</v>
      </c>
    </row>
    <row r="39" spans="3:20" ht="15" customHeight="1">
      <c r="C39" s="61"/>
      <c r="D39" s="158" t="s">
        <v>182</v>
      </c>
      <c r="E39" s="151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3:20" ht="35.25" customHeight="1">
      <c r="C40" s="61"/>
      <c r="D40" s="158" t="s">
        <v>300</v>
      </c>
      <c r="E40" s="151" t="s">
        <v>301</v>
      </c>
      <c r="F40" s="170">
        <f aca="true" t="shared" si="23" ref="F40:T40">SUM(F41:F42)</f>
        <v>0</v>
      </c>
      <c r="G40" s="170">
        <f t="shared" si="23"/>
        <v>0</v>
      </c>
      <c r="H40" s="170">
        <f t="shared" si="23"/>
        <v>0</v>
      </c>
      <c r="I40" s="170">
        <f t="shared" si="23"/>
        <v>0</v>
      </c>
      <c r="J40" s="170">
        <f t="shared" si="23"/>
        <v>0</v>
      </c>
      <c r="K40" s="170">
        <f t="shared" si="23"/>
        <v>0</v>
      </c>
      <c r="L40" s="170">
        <f t="shared" si="23"/>
        <v>0</v>
      </c>
      <c r="M40" s="170">
        <f t="shared" si="23"/>
        <v>0</v>
      </c>
      <c r="N40" s="170">
        <f t="shared" si="23"/>
        <v>0</v>
      </c>
      <c r="O40" s="170">
        <f t="shared" si="23"/>
        <v>0</v>
      </c>
      <c r="P40" s="170">
        <f t="shared" si="23"/>
        <v>0</v>
      </c>
      <c r="Q40" s="170">
        <f t="shared" si="23"/>
        <v>0</v>
      </c>
      <c r="R40" s="170">
        <f t="shared" si="23"/>
        <v>0</v>
      </c>
      <c r="S40" s="170">
        <f t="shared" si="23"/>
        <v>0</v>
      </c>
      <c r="T40" s="171">
        <f t="shared" si="23"/>
        <v>0</v>
      </c>
    </row>
    <row r="41" spans="3:20" ht="15" customHeight="1">
      <c r="C41" s="61"/>
      <c r="D41" s="159" t="s">
        <v>208</v>
      </c>
      <c r="E41" s="151" t="s">
        <v>273</v>
      </c>
      <c r="F41" s="170">
        <f>I41+L41+M41+N41</f>
        <v>0</v>
      </c>
      <c r="G41" s="170">
        <f>J41+O41+P41+Q41</f>
        <v>0</v>
      </c>
      <c r="H41" s="170">
        <f>K41+R41+S41+T41</f>
        <v>0</v>
      </c>
      <c r="I41" s="174"/>
      <c r="J41" s="178"/>
      <c r="K41" s="172">
        <f>IF(nds_rate_index=0,0,J41/nds_rate_index)</f>
        <v>0</v>
      </c>
      <c r="L41" s="174"/>
      <c r="M41" s="174"/>
      <c r="N41" s="174"/>
      <c r="O41" s="178"/>
      <c r="P41" s="178"/>
      <c r="Q41" s="178"/>
      <c r="R41" s="172">
        <f aca="true" t="shared" si="24" ref="R41:T42">IF(nds_rate_index=0,0,O41/nds_rate_index)</f>
        <v>0</v>
      </c>
      <c r="S41" s="172">
        <f t="shared" si="24"/>
        <v>0</v>
      </c>
      <c r="T41" s="173">
        <f t="shared" si="24"/>
        <v>0</v>
      </c>
    </row>
    <row r="42" spans="3:20" ht="15" customHeight="1">
      <c r="C42" s="61"/>
      <c r="D42" s="159" t="s">
        <v>209</v>
      </c>
      <c r="E42" s="151" t="s">
        <v>302</v>
      </c>
      <c r="F42" s="170">
        <f>I42+L42+M42+N42</f>
        <v>0</v>
      </c>
      <c r="G42" s="170">
        <f>J42+O42+P42+Q42</f>
        <v>0</v>
      </c>
      <c r="H42" s="170">
        <f>K42+R42+S42+T42</f>
        <v>0</v>
      </c>
      <c r="I42" s="174"/>
      <c r="J42" s="178"/>
      <c r="K42" s="172">
        <f>IF(nds_rate_index=0,0,J42/nds_rate_index)</f>
        <v>0</v>
      </c>
      <c r="L42" s="174"/>
      <c r="M42" s="174"/>
      <c r="N42" s="174"/>
      <c r="O42" s="178"/>
      <c r="P42" s="178"/>
      <c r="Q42" s="178"/>
      <c r="R42" s="172">
        <f t="shared" si="24"/>
        <v>0</v>
      </c>
      <c r="S42" s="172">
        <f t="shared" si="24"/>
        <v>0</v>
      </c>
      <c r="T42" s="173">
        <f t="shared" si="24"/>
        <v>0</v>
      </c>
    </row>
    <row r="43" spans="3:20" ht="49.5" customHeight="1">
      <c r="C43" s="61"/>
      <c r="D43" s="158" t="s">
        <v>303</v>
      </c>
      <c r="E43" s="151" t="s">
        <v>304</v>
      </c>
      <c r="F43" s="170">
        <f aca="true" t="shared" si="25" ref="F43:T43">SUM(F44:F45)</f>
        <v>0</v>
      </c>
      <c r="G43" s="170">
        <f t="shared" si="25"/>
        <v>0</v>
      </c>
      <c r="H43" s="170">
        <f t="shared" si="25"/>
        <v>0</v>
      </c>
      <c r="I43" s="170">
        <f t="shared" si="25"/>
        <v>0</v>
      </c>
      <c r="J43" s="170">
        <f t="shared" si="25"/>
        <v>0</v>
      </c>
      <c r="K43" s="170">
        <f t="shared" si="25"/>
        <v>0</v>
      </c>
      <c r="L43" s="170">
        <f t="shared" si="25"/>
        <v>0</v>
      </c>
      <c r="M43" s="170">
        <f t="shared" si="25"/>
        <v>0</v>
      </c>
      <c r="N43" s="170">
        <f t="shared" si="25"/>
        <v>0</v>
      </c>
      <c r="O43" s="170">
        <f t="shared" si="25"/>
        <v>0</v>
      </c>
      <c r="P43" s="170">
        <f t="shared" si="25"/>
        <v>0</v>
      </c>
      <c r="Q43" s="170">
        <f t="shared" si="25"/>
        <v>0</v>
      </c>
      <c r="R43" s="170">
        <f t="shared" si="25"/>
        <v>0</v>
      </c>
      <c r="S43" s="170">
        <f t="shared" si="25"/>
        <v>0</v>
      </c>
      <c r="T43" s="171">
        <f t="shared" si="25"/>
        <v>0</v>
      </c>
    </row>
    <row r="44" spans="3:20" ht="15" customHeight="1">
      <c r="C44" s="61"/>
      <c r="D44" s="159" t="s">
        <v>208</v>
      </c>
      <c r="E44" s="151" t="s">
        <v>274</v>
      </c>
      <c r="F44" s="170">
        <f>I44+L44+M44+N44</f>
        <v>0</v>
      </c>
      <c r="G44" s="170">
        <f>J44+O44+P44+Q44</f>
        <v>0</v>
      </c>
      <c r="H44" s="170">
        <f>K44+R44+S44+T44</f>
        <v>0</v>
      </c>
      <c r="I44" s="174"/>
      <c r="J44" s="178"/>
      <c r="K44" s="172">
        <f>IF(nds_rate_index=0,0,J44/nds_rate_index)</f>
        <v>0</v>
      </c>
      <c r="L44" s="174"/>
      <c r="M44" s="174"/>
      <c r="N44" s="174"/>
      <c r="O44" s="178"/>
      <c r="P44" s="178"/>
      <c r="Q44" s="178"/>
      <c r="R44" s="172">
        <f aca="true" t="shared" si="26" ref="R44:T45">IF(nds_rate_index=0,0,O44/nds_rate_index)</f>
        <v>0</v>
      </c>
      <c r="S44" s="172">
        <f t="shared" si="26"/>
        <v>0</v>
      </c>
      <c r="T44" s="173">
        <f t="shared" si="26"/>
        <v>0</v>
      </c>
    </row>
    <row r="45" spans="3:20" ht="15" customHeight="1">
      <c r="C45" s="61"/>
      <c r="D45" s="159" t="s">
        <v>209</v>
      </c>
      <c r="E45" s="151" t="s">
        <v>305</v>
      </c>
      <c r="F45" s="170">
        <f>I45+L45+M45+N45</f>
        <v>0</v>
      </c>
      <c r="G45" s="170">
        <f>J45+O45+P45+Q45</f>
        <v>0</v>
      </c>
      <c r="H45" s="170">
        <f>K45+R45+S45+T45</f>
        <v>0</v>
      </c>
      <c r="I45" s="174"/>
      <c r="J45" s="178"/>
      <c r="K45" s="172">
        <f>IF(nds_rate_index=0,0,J45/nds_rate_index)</f>
        <v>0</v>
      </c>
      <c r="L45" s="174"/>
      <c r="M45" s="174"/>
      <c r="N45" s="174"/>
      <c r="O45" s="178"/>
      <c r="P45" s="178"/>
      <c r="Q45" s="178"/>
      <c r="R45" s="172">
        <f t="shared" si="26"/>
        <v>0</v>
      </c>
      <c r="S45" s="172">
        <f t="shared" si="26"/>
        <v>0</v>
      </c>
      <c r="T45" s="173">
        <f t="shared" si="26"/>
        <v>0</v>
      </c>
    </row>
    <row r="46" spans="3:20" ht="22.5">
      <c r="C46" s="61"/>
      <c r="D46" s="158" t="s">
        <v>216</v>
      </c>
      <c r="E46" s="151" t="s">
        <v>306</v>
      </c>
      <c r="F46" s="170">
        <f aca="true" t="shared" si="27" ref="F46:T46">SUM(F47:F48)</f>
        <v>0</v>
      </c>
      <c r="G46" s="170">
        <f t="shared" si="27"/>
        <v>0</v>
      </c>
      <c r="H46" s="170">
        <f t="shared" si="27"/>
        <v>0</v>
      </c>
      <c r="I46" s="170">
        <f t="shared" si="27"/>
        <v>0</v>
      </c>
      <c r="J46" s="170">
        <f t="shared" si="27"/>
        <v>0</v>
      </c>
      <c r="K46" s="170">
        <f t="shared" si="27"/>
        <v>0</v>
      </c>
      <c r="L46" s="170">
        <f t="shared" si="27"/>
        <v>0</v>
      </c>
      <c r="M46" s="170">
        <f t="shared" si="27"/>
        <v>0</v>
      </c>
      <c r="N46" s="170">
        <f t="shared" si="27"/>
        <v>0</v>
      </c>
      <c r="O46" s="170">
        <f t="shared" si="27"/>
        <v>0</v>
      </c>
      <c r="P46" s="170">
        <f t="shared" si="27"/>
        <v>0</v>
      </c>
      <c r="Q46" s="170">
        <f t="shared" si="27"/>
        <v>0</v>
      </c>
      <c r="R46" s="170">
        <f t="shared" si="27"/>
        <v>0</v>
      </c>
      <c r="S46" s="170">
        <f t="shared" si="27"/>
        <v>0</v>
      </c>
      <c r="T46" s="171">
        <f t="shared" si="27"/>
        <v>0</v>
      </c>
    </row>
    <row r="47" spans="3:20" ht="15" customHeight="1">
      <c r="C47" s="61"/>
      <c r="D47" s="159" t="s">
        <v>208</v>
      </c>
      <c r="E47" s="151" t="s">
        <v>275</v>
      </c>
      <c r="F47" s="170">
        <f>I47+L47+M47+N47</f>
        <v>0</v>
      </c>
      <c r="G47" s="170">
        <f>J47+O47+P47+Q47</f>
        <v>0</v>
      </c>
      <c r="H47" s="170">
        <f>K47+R47+S47+T47</f>
        <v>0</v>
      </c>
      <c r="I47" s="174"/>
      <c r="J47" s="178"/>
      <c r="K47" s="172">
        <f>IF(nds_rate_index=0,0,J47/nds_rate_index)</f>
        <v>0</v>
      </c>
      <c r="L47" s="174"/>
      <c r="M47" s="174"/>
      <c r="N47" s="174"/>
      <c r="O47" s="178"/>
      <c r="P47" s="178"/>
      <c r="Q47" s="178"/>
      <c r="R47" s="172">
        <f aca="true" t="shared" si="28" ref="R47:T48">IF(nds_rate_index=0,0,O47/nds_rate_index)</f>
        <v>0</v>
      </c>
      <c r="S47" s="172">
        <f t="shared" si="28"/>
        <v>0</v>
      </c>
      <c r="T47" s="173">
        <f t="shared" si="28"/>
        <v>0</v>
      </c>
    </row>
    <row r="48" spans="3:20" ht="15" customHeight="1">
      <c r="C48" s="61"/>
      <c r="D48" s="159" t="s">
        <v>209</v>
      </c>
      <c r="E48" s="151" t="s">
        <v>307</v>
      </c>
      <c r="F48" s="170">
        <f>I48+L48+M48+N48</f>
        <v>0</v>
      </c>
      <c r="G48" s="170">
        <f>J48+O48+P48+Q48</f>
        <v>0</v>
      </c>
      <c r="H48" s="170">
        <f>K48+R48+S48+T48</f>
        <v>0</v>
      </c>
      <c r="I48" s="174"/>
      <c r="J48" s="178"/>
      <c r="K48" s="172">
        <f>IF(nds_rate_index=0,0,J48/nds_rate_index)</f>
        <v>0</v>
      </c>
      <c r="L48" s="174"/>
      <c r="M48" s="174"/>
      <c r="N48" s="174"/>
      <c r="O48" s="178"/>
      <c r="P48" s="178"/>
      <c r="Q48" s="178"/>
      <c r="R48" s="172">
        <f t="shared" si="28"/>
        <v>0</v>
      </c>
      <c r="S48" s="172">
        <f t="shared" si="28"/>
        <v>0</v>
      </c>
      <c r="T48" s="173">
        <f t="shared" si="28"/>
        <v>0</v>
      </c>
    </row>
    <row r="49" spans="3:20" ht="15" customHeight="1">
      <c r="C49" s="61"/>
      <c r="D49" s="158" t="s">
        <v>308</v>
      </c>
      <c r="E49" s="151" t="s">
        <v>309</v>
      </c>
      <c r="F49" s="170">
        <f aca="true" t="shared" si="29" ref="F49:T49">SUM(F50:F51)</f>
        <v>0</v>
      </c>
      <c r="G49" s="170">
        <f t="shared" si="29"/>
        <v>0</v>
      </c>
      <c r="H49" s="170">
        <f t="shared" si="29"/>
        <v>0</v>
      </c>
      <c r="I49" s="170">
        <f t="shared" si="29"/>
        <v>0</v>
      </c>
      <c r="J49" s="170">
        <f t="shared" si="29"/>
        <v>0</v>
      </c>
      <c r="K49" s="170">
        <f t="shared" si="29"/>
        <v>0</v>
      </c>
      <c r="L49" s="170">
        <f t="shared" si="29"/>
        <v>0</v>
      </c>
      <c r="M49" s="170">
        <f t="shared" si="29"/>
        <v>0</v>
      </c>
      <c r="N49" s="170">
        <f t="shared" si="29"/>
        <v>0</v>
      </c>
      <c r="O49" s="170">
        <f t="shared" si="29"/>
        <v>0</v>
      </c>
      <c r="P49" s="170">
        <f t="shared" si="29"/>
        <v>0</v>
      </c>
      <c r="Q49" s="170">
        <f t="shared" si="29"/>
        <v>0</v>
      </c>
      <c r="R49" s="170">
        <f t="shared" si="29"/>
        <v>0</v>
      </c>
      <c r="S49" s="170">
        <f t="shared" si="29"/>
        <v>0</v>
      </c>
      <c r="T49" s="171">
        <f t="shared" si="29"/>
        <v>0</v>
      </c>
    </row>
    <row r="50" spans="3:20" ht="15" customHeight="1">
      <c r="C50" s="61"/>
      <c r="D50" s="159" t="s">
        <v>208</v>
      </c>
      <c r="E50" s="151" t="s">
        <v>276</v>
      </c>
      <c r="F50" s="170">
        <f>I50+L50+M50+N50</f>
        <v>0</v>
      </c>
      <c r="G50" s="170">
        <f>J50+O50+P50+Q50</f>
        <v>0</v>
      </c>
      <c r="H50" s="170">
        <f>K50+R50+S50+T50</f>
        <v>0</v>
      </c>
      <c r="I50" s="174"/>
      <c r="J50" s="178"/>
      <c r="K50" s="172">
        <f>IF(nds_rate_index=0,0,J50/nds_rate_index)</f>
        <v>0</v>
      </c>
      <c r="L50" s="174"/>
      <c r="M50" s="174"/>
      <c r="N50" s="174"/>
      <c r="O50" s="178"/>
      <c r="P50" s="178"/>
      <c r="Q50" s="178"/>
      <c r="R50" s="172">
        <f aca="true" t="shared" si="30" ref="R50:T51">IF(nds_rate_index=0,0,O50/nds_rate_index)</f>
        <v>0</v>
      </c>
      <c r="S50" s="172">
        <f t="shared" si="30"/>
        <v>0</v>
      </c>
      <c r="T50" s="173">
        <f t="shared" si="30"/>
        <v>0</v>
      </c>
    </row>
    <row r="51" spans="3:20" ht="15" customHeight="1">
      <c r="C51" s="61"/>
      <c r="D51" s="159" t="s">
        <v>209</v>
      </c>
      <c r="E51" s="151" t="s">
        <v>310</v>
      </c>
      <c r="F51" s="170">
        <f>I51+L51+M51+N51</f>
        <v>0</v>
      </c>
      <c r="G51" s="170">
        <f>J51+O51+P51+Q51</f>
        <v>0</v>
      </c>
      <c r="H51" s="170">
        <f>K51+R51+S51+T51</f>
        <v>0</v>
      </c>
      <c r="I51" s="174"/>
      <c r="J51" s="178"/>
      <c r="K51" s="172">
        <f>IF(nds_rate_index=0,0,J51/nds_rate_index)</f>
        <v>0</v>
      </c>
      <c r="L51" s="174"/>
      <c r="M51" s="174"/>
      <c r="N51" s="174"/>
      <c r="O51" s="178"/>
      <c r="P51" s="178"/>
      <c r="Q51" s="178"/>
      <c r="R51" s="172">
        <f t="shared" si="30"/>
        <v>0</v>
      </c>
      <c r="S51" s="172">
        <f t="shared" si="30"/>
        <v>0</v>
      </c>
      <c r="T51" s="173">
        <f t="shared" si="30"/>
        <v>0</v>
      </c>
    </row>
    <row r="52" spans="3:20" ht="45">
      <c r="C52" s="61"/>
      <c r="D52" s="158" t="s">
        <v>311</v>
      </c>
      <c r="E52" s="151" t="s">
        <v>312</v>
      </c>
      <c r="F52" s="170">
        <f aca="true" t="shared" si="31" ref="F52:T52">SUM(F53:F54)</f>
        <v>0</v>
      </c>
      <c r="G52" s="170">
        <f t="shared" si="31"/>
        <v>0</v>
      </c>
      <c r="H52" s="170">
        <f t="shared" si="31"/>
        <v>0</v>
      </c>
      <c r="I52" s="170">
        <f t="shared" si="31"/>
        <v>0</v>
      </c>
      <c r="J52" s="170">
        <f t="shared" si="31"/>
        <v>0</v>
      </c>
      <c r="K52" s="170">
        <f t="shared" si="31"/>
        <v>0</v>
      </c>
      <c r="L52" s="170">
        <f t="shared" si="31"/>
        <v>0</v>
      </c>
      <c r="M52" s="170">
        <f t="shared" si="31"/>
        <v>0</v>
      </c>
      <c r="N52" s="170">
        <f t="shared" si="31"/>
        <v>0</v>
      </c>
      <c r="O52" s="170">
        <f t="shared" si="31"/>
        <v>0</v>
      </c>
      <c r="P52" s="170">
        <f t="shared" si="31"/>
        <v>0</v>
      </c>
      <c r="Q52" s="170">
        <f t="shared" si="31"/>
        <v>0</v>
      </c>
      <c r="R52" s="170">
        <f t="shared" si="31"/>
        <v>0</v>
      </c>
      <c r="S52" s="170">
        <f t="shared" si="31"/>
        <v>0</v>
      </c>
      <c r="T52" s="171">
        <f t="shared" si="31"/>
        <v>0</v>
      </c>
    </row>
    <row r="53" spans="3:20" ht="15" customHeight="1">
      <c r="C53" s="61"/>
      <c r="D53" s="159" t="s">
        <v>208</v>
      </c>
      <c r="E53" s="151" t="s">
        <v>277</v>
      </c>
      <c r="F53" s="170">
        <f>I53+L53+M53+N53</f>
        <v>0</v>
      </c>
      <c r="G53" s="170">
        <f>J53+O53+P53+Q53</f>
        <v>0</v>
      </c>
      <c r="H53" s="170">
        <f>K53+R53+S53+T53</f>
        <v>0</v>
      </c>
      <c r="I53" s="174"/>
      <c r="J53" s="178"/>
      <c r="K53" s="172">
        <f>IF(nds_rate_index=0,0,J53/nds_rate_index)</f>
        <v>0</v>
      </c>
      <c r="L53" s="174"/>
      <c r="M53" s="174"/>
      <c r="N53" s="174"/>
      <c r="O53" s="178"/>
      <c r="P53" s="178"/>
      <c r="Q53" s="178"/>
      <c r="R53" s="172">
        <f aca="true" t="shared" si="32" ref="R53:T54">IF(nds_rate_index=0,0,O53/nds_rate_index)</f>
        <v>0</v>
      </c>
      <c r="S53" s="172">
        <f t="shared" si="32"/>
        <v>0</v>
      </c>
      <c r="T53" s="173">
        <f t="shared" si="32"/>
        <v>0</v>
      </c>
    </row>
    <row r="54" spans="3:20" ht="15" customHeight="1">
      <c r="C54" s="61"/>
      <c r="D54" s="159" t="s">
        <v>209</v>
      </c>
      <c r="E54" s="151" t="s">
        <v>313</v>
      </c>
      <c r="F54" s="170">
        <f>I54+L54+M54+N54</f>
        <v>0</v>
      </c>
      <c r="G54" s="170">
        <f>J54+O54+P54+Q54</f>
        <v>0</v>
      </c>
      <c r="H54" s="170">
        <f>K54+R54+S54+T54</f>
        <v>0</v>
      </c>
      <c r="I54" s="174"/>
      <c r="J54" s="178"/>
      <c r="K54" s="172">
        <f>IF(nds_rate_index=0,0,J54/nds_rate_index)</f>
        <v>0</v>
      </c>
      <c r="L54" s="174"/>
      <c r="M54" s="174"/>
      <c r="N54" s="174"/>
      <c r="O54" s="178"/>
      <c r="P54" s="178"/>
      <c r="Q54" s="178"/>
      <c r="R54" s="172">
        <f t="shared" si="32"/>
        <v>0</v>
      </c>
      <c r="S54" s="172">
        <f t="shared" si="32"/>
        <v>0</v>
      </c>
      <c r="T54" s="173">
        <f t="shared" si="32"/>
        <v>0</v>
      </c>
    </row>
    <row r="55" spans="3:20" ht="22.5">
      <c r="C55" s="61"/>
      <c r="D55" s="158" t="s">
        <v>383</v>
      </c>
      <c r="E55" s="151" t="s">
        <v>314</v>
      </c>
      <c r="F55" s="170">
        <f aca="true" t="shared" si="33" ref="F55:T55">SUM(F56:F57)</f>
        <v>0</v>
      </c>
      <c r="G55" s="170">
        <f t="shared" si="33"/>
        <v>0</v>
      </c>
      <c r="H55" s="170">
        <f t="shared" si="33"/>
        <v>0</v>
      </c>
      <c r="I55" s="170">
        <f t="shared" si="33"/>
        <v>0</v>
      </c>
      <c r="J55" s="170">
        <f t="shared" si="33"/>
        <v>0</v>
      </c>
      <c r="K55" s="170">
        <f t="shared" si="33"/>
        <v>0</v>
      </c>
      <c r="L55" s="170">
        <f t="shared" si="33"/>
        <v>0</v>
      </c>
      <c r="M55" s="170">
        <f t="shared" si="33"/>
        <v>0</v>
      </c>
      <c r="N55" s="170">
        <f t="shared" si="33"/>
        <v>0</v>
      </c>
      <c r="O55" s="170">
        <f t="shared" si="33"/>
        <v>0</v>
      </c>
      <c r="P55" s="170">
        <f t="shared" si="33"/>
        <v>0</v>
      </c>
      <c r="Q55" s="170">
        <f t="shared" si="33"/>
        <v>0</v>
      </c>
      <c r="R55" s="170">
        <f t="shared" si="33"/>
        <v>0</v>
      </c>
      <c r="S55" s="170">
        <f t="shared" si="33"/>
        <v>0</v>
      </c>
      <c r="T55" s="171">
        <f t="shared" si="33"/>
        <v>0</v>
      </c>
    </row>
    <row r="56" spans="3:20" ht="15" customHeight="1">
      <c r="C56" s="61"/>
      <c r="D56" s="159" t="s">
        <v>208</v>
      </c>
      <c r="E56" s="151" t="s">
        <v>278</v>
      </c>
      <c r="F56" s="170">
        <f>I56+L56+M56+N56</f>
        <v>0</v>
      </c>
      <c r="G56" s="170">
        <f>J56+O56+P56+Q56</f>
        <v>0</v>
      </c>
      <c r="H56" s="170">
        <f>K56+R56+S56+T56</f>
        <v>0</v>
      </c>
      <c r="I56" s="174"/>
      <c r="J56" s="178"/>
      <c r="K56" s="172">
        <f>IF(nds_rate_index=0,0,J56/nds_rate_index)</f>
        <v>0</v>
      </c>
      <c r="L56" s="174"/>
      <c r="M56" s="174"/>
      <c r="N56" s="174"/>
      <c r="O56" s="178"/>
      <c r="P56" s="178"/>
      <c r="Q56" s="178"/>
      <c r="R56" s="172">
        <f aca="true" t="shared" si="34" ref="R56:T57">IF(nds_rate_index=0,0,O56/nds_rate_index)</f>
        <v>0</v>
      </c>
      <c r="S56" s="172">
        <f t="shared" si="34"/>
        <v>0</v>
      </c>
      <c r="T56" s="173">
        <f t="shared" si="34"/>
        <v>0</v>
      </c>
    </row>
    <row r="57" spans="3:20" ht="15" customHeight="1">
      <c r="C57" s="61"/>
      <c r="D57" s="159" t="s">
        <v>209</v>
      </c>
      <c r="E57" s="151" t="s">
        <v>315</v>
      </c>
      <c r="F57" s="170">
        <f>I57+L57+M57+N57</f>
        <v>0</v>
      </c>
      <c r="G57" s="170">
        <f>J57+O57+P57+Q57</f>
        <v>0</v>
      </c>
      <c r="H57" s="170">
        <f>K57+R57+S57+T57</f>
        <v>0</v>
      </c>
      <c r="I57" s="174"/>
      <c r="J57" s="178"/>
      <c r="K57" s="172">
        <f>IF(nds_rate_index=0,0,J57/nds_rate_index)</f>
        <v>0</v>
      </c>
      <c r="L57" s="174"/>
      <c r="M57" s="174"/>
      <c r="N57" s="174"/>
      <c r="O57" s="178"/>
      <c r="P57" s="178"/>
      <c r="Q57" s="178"/>
      <c r="R57" s="172">
        <f t="shared" si="34"/>
        <v>0</v>
      </c>
      <c r="S57" s="172">
        <f t="shared" si="34"/>
        <v>0</v>
      </c>
      <c r="T57" s="173">
        <f t="shared" si="34"/>
        <v>0</v>
      </c>
    </row>
    <row r="58" spans="3:20" ht="15" customHeight="1">
      <c r="C58" s="61"/>
      <c r="D58" s="158" t="s">
        <v>217</v>
      </c>
      <c r="E58" s="151" t="s">
        <v>316</v>
      </c>
      <c r="F58" s="170">
        <f aca="true" t="shared" si="35" ref="F58:T58">SUM(F59:F60)</f>
        <v>0</v>
      </c>
      <c r="G58" s="170">
        <f t="shared" si="35"/>
        <v>0</v>
      </c>
      <c r="H58" s="170">
        <f t="shared" si="35"/>
        <v>0</v>
      </c>
      <c r="I58" s="170">
        <f t="shared" si="35"/>
        <v>0</v>
      </c>
      <c r="J58" s="170">
        <f t="shared" si="35"/>
        <v>0</v>
      </c>
      <c r="K58" s="170">
        <f t="shared" si="35"/>
        <v>0</v>
      </c>
      <c r="L58" s="170">
        <f t="shared" si="35"/>
        <v>0</v>
      </c>
      <c r="M58" s="170">
        <f t="shared" si="35"/>
        <v>0</v>
      </c>
      <c r="N58" s="170">
        <f t="shared" si="35"/>
        <v>0</v>
      </c>
      <c r="O58" s="170">
        <f t="shared" si="35"/>
        <v>0</v>
      </c>
      <c r="P58" s="170">
        <f t="shared" si="35"/>
        <v>0</v>
      </c>
      <c r="Q58" s="170">
        <f t="shared" si="35"/>
        <v>0</v>
      </c>
      <c r="R58" s="170">
        <f t="shared" si="35"/>
        <v>0</v>
      </c>
      <c r="S58" s="170">
        <f t="shared" si="35"/>
        <v>0</v>
      </c>
      <c r="T58" s="171">
        <f t="shared" si="35"/>
        <v>0</v>
      </c>
    </row>
    <row r="59" spans="3:20" ht="15" customHeight="1">
      <c r="C59" s="61"/>
      <c r="D59" s="159" t="s">
        <v>208</v>
      </c>
      <c r="E59" s="151" t="s">
        <v>317</v>
      </c>
      <c r="F59" s="170">
        <f>I59+L59+M59+N59</f>
        <v>0</v>
      </c>
      <c r="G59" s="170">
        <f>J59+O59+P59+Q59</f>
        <v>0</v>
      </c>
      <c r="H59" s="170">
        <f>K59+R59+S59+T59</f>
        <v>0</v>
      </c>
      <c r="I59" s="174"/>
      <c r="J59" s="178"/>
      <c r="K59" s="172">
        <f>IF(nds_rate_index=0,0,J59/nds_rate_index)</f>
        <v>0</v>
      </c>
      <c r="L59" s="174"/>
      <c r="M59" s="174"/>
      <c r="N59" s="174"/>
      <c r="O59" s="178"/>
      <c r="P59" s="178"/>
      <c r="Q59" s="178"/>
      <c r="R59" s="172">
        <f aca="true" t="shared" si="36" ref="R59:T60">IF(nds_rate_index=0,0,O59/nds_rate_index)</f>
        <v>0</v>
      </c>
      <c r="S59" s="172">
        <f t="shared" si="36"/>
        <v>0</v>
      </c>
      <c r="T59" s="173">
        <f t="shared" si="36"/>
        <v>0</v>
      </c>
    </row>
    <row r="60" spans="3:20" ht="15" customHeight="1">
      <c r="C60" s="61"/>
      <c r="D60" s="159" t="s">
        <v>209</v>
      </c>
      <c r="E60" s="151" t="s">
        <v>318</v>
      </c>
      <c r="F60" s="170">
        <f>I60+L60+M60+N60</f>
        <v>0</v>
      </c>
      <c r="G60" s="170">
        <f>J60+O60+P60+Q60</f>
        <v>0</v>
      </c>
      <c r="H60" s="170">
        <f>K60+R60+S60+T60</f>
        <v>0</v>
      </c>
      <c r="I60" s="174"/>
      <c r="J60" s="178"/>
      <c r="K60" s="172">
        <f>IF(nds_rate_index=0,0,J60/nds_rate_index)</f>
        <v>0</v>
      </c>
      <c r="L60" s="174"/>
      <c r="M60" s="174"/>
      <c r="N60" s="174"/>
      <c r="O60" s="178"/>
      <c r="P60" s="178"/>
      <c r="Q60" s="178"/>
      <c r="R60" s="172">
        <f t="shared" si="36"/>
        <v>0</v>
      </c>
      <c r="S60" s="172">
        <f t="shared" si="36"/>
        <v>0</v>
      </c>
      <c r="T60" s="173">
        <f t="shared" si="36"/>
        <v>0</v>
      </c>
    </row>
    <row r="61" spans="3:20" ht="33.75">
      <c r="C61" s="61"/>
      <c r="D61" s="164" t="s">
        <v>218</v>
      </c>
      <c r="E61" s="163" t="s">
        <v>279</v>
      </c>
      <c r="F61" s="170">
        <f aca="true" t="shared" si="37" ref="F61:T61">SUM(F62:F63)</f>
        <v>0</v>
      </c>
      <c r="G61" s="170">
        <f t="shared" si="37"/>
        <v>0</v>
      </c>
      <c r="H61" s="170">
        <f t="shared" si="37"/>
        <v>0</v>
      </c>
      <c r="I61" s="170">
        <f t="shared" si="37"/>
        <v>0</v>
      </c>
      <c r="J61" s="170">
        <f t="shared" si="37"/>
        <v>0</v>
      </c>
      <c r="K61" s="170">
        <f t="shared" si="37"/>
        <v>0</v>
      </c>
      <c r="L61" s="170">
        <f t="shared" si="37"/>
        <v>0</v>
      </c>
      <c r="M61" s="170">
        <f t="shared" si="37"/>
        <v>0</v>
      </c>
      <c r="N61" s="170">
        <f t="shared" si="37"/>
        <v>0</v>
      </c>
      <c r="O61" s="170">
        <f t="shared" si="37"/>
        <v>0</v>
      </c>
      <c r="P61" s="170">
        <f t="shared" si="37"/>
        <v>0</v>
      </c>
      <c r="Q61" s="170">
        <f t="shared" si="37"/>
        <v>0</v>
      </c>
      <c r="R61" s="170">
        <f t="shared" si="37"/>
        <v>0</v>
      </c>
      <c r="S61" s="170">
        <f t="shared" si="37"/>
        <v>0</v>
      </c>
      <c r="T61" s="171">
        <f t="shared" si="37"/>
        <v>0</v>
      </c>
    </row>
    <row r="62" spans="3:20" ht="15" customHeight="1">
      <c r="C62" s="61"/>
      <c r="D62" s="158" t="s">
        <v>208</v>
      </c>
      <c r="E62" s="151" t="s">
        <v>319</v>
      </c>
      <c r="F62" s="170">
        <f>I62+L62+M62+N62</f>
        <v>0</v>
      </c>
      <c r="G62" s="170">
        <f>J62+O62+P62+Q62</f>
        <v>0</v>
      </c>
      <c r="H62" s="170">
        <f>K62+R62+S62+T62</f>
        <v>0</v>
      </c>
      <c r="I62" s="174"/>
      <c r="J62" s="178"/>
      <c r="K62" s="172">
        <f>IF(nds_rate_index=0,0,J62/nds_rate_index)</f>
        <v>0</v>
      </c>
      <c r="L62" s="174"/>
      <c r="M62" s="174"/>
      <c r="N62" s="174"/>
      <c r="O62" s="178"/>
      <c r="P62" s="178"/>
      <c r="Q62" s="178"/>
      <c r="R62" s="172">
        <f aca="true" t="shared" si="38" ref="R62:T64">IF(nds_rate_index=0,0,O62/nds_rate_index)</f>
        <v>0</v>
      </c>
      <c r="S62" s="172">
        <f t="shared" si="38"/>
        <v>0</v>
      </c>
      <c r="T62" s="173">
        <f t="shared" si="38"/>
        <v>0</v>
      </c>
    </row>
    <row r="63" spans="3:20" ht="15" customHeight="1">
      <c r="C63" s="61"/>
      <c r="D63" s="158" t="s">
        <v>209</v>
      </c>
      <c r="E63" s="151" t="s">
        <v>320</v>
      </c>
      <c r="F63" s="170">
        <f>I63+L63+M63+N63</f>
        <v>0</v>
      </c>
      <c r="G63" s="170">
        <f>J63+O63+P63+Q63</f>
        <v>0</v>
      </c>
      <c r="H63" s="170">
        <f>K63+R63+S63+T63</f>
        <v>0</v>
      </c>
      <c r="I63" s="174"/>
      <c r="J63" s="178"/>
      <c r="K63" s="172">
        <f>IF(nds_rate_index=0,0,J63/nds_rate_index)</f>
        <v>0</v>
      </c>
      <c r="L63" s="174"/>
      <c r="M63" s="174"/>
      <c r="N63" s="174"/>
      <c r="O63" s="178"/>
      <c r="P63" s="178"/>
      <c r="Q63" s="178"/>
      <c r="R63" s="172">
        <f t="shared" si="38"/>
        <v>0</v>
      </c>
      <c r="S63" s="172">
        <f t="shared" si="38"/>
        <v>0</v>
      </c>
      <c r="T63" s="173">
        <f t="shared" si="38"/>
        <v>0</v>
      </c>
    </row>
    <row r="64" spans="3:20" ht="22.5">
      <c r="C64" s="61"/>
      <c r="D64" s="162" t="s">
        <v>321</v>
      </c>
      <c r="E64" s="163" t="s">
        <v>280</v>
      </c>
      <c r="F64" s="170">
        <f>I64+L64+M64+N64</f>
        <v>0</v>
      </c>
      <c r="G64" s="170">
        <f>J64+O64+P64+Q64</f>
        <v>0</v>
      </c>
      <c r="H64" s="170">
        <f>K64+R64+S64+T64</f>
        <v>0</v>
      </c>
      <c r="I64" s="174"/>
      <c r="J64" s="178"/>
      <c r="K64" s="172">
        <f>IF(nds_rate_index=0,0,J64/nds_rate_index)</f>
        <v>0</v>
      </c>
      <c r="L64" s="174"/>
      <c r="M64" s="174"/>
      <c r="N64" s="174"/>
      <c r="O64" s="178"/>
      <c r="P64" s="178"/>
      <c r="Q64" s="178"/>
      <c r="R64" s="172">
        <f t="shared" si="38"/>
        <v>0</v>
      </c>
      <c r="S64" s="172">
        <f t="shared" si="38"/>
        <v>0</v>
      </c>
      <c r="T64" s="177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zoomScalePageLayoutView="0" workbookViewId="0" topLeftCell="C7">
      <pane xSplit="3" ySplit="9" topLeftCell="F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H40" sqref="H40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7"/>
      <c r="E11" s="197"/>
      <c r="F11" s="197"/>
      <c r="G11" s="197"/>
      <c r="H11" s="197"/>
      <c r="I11" s="197"/>
      <c r="J11" s="197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3" t="s">
        <v>175</v>
      </c>
      <c r="E12" s="193" t="s">
        <v>176</v>
      </c>
      <c r="F12" s="193" t="s">
        <v>399</v>
      </c>
      <c r="G12" s="193"/>
      <c r="H12" s="193"/>
      <c r="I12" s="193"/>
      <c r="J12" s="193"/>
      <c r="K12" s="193"/>
      <c r="L12" s="193" t="s">
        <v>394</v>
      </c>
      <c r="M12" s="193"/>
      <c r="N12" s="193"/>
      <c r="O12" s="193"/>
      <c r="P12" s="193"/>
      <c r="Q12" s="193"/>
      <c r="R12" s="193" t="s">
        <v>400</v>
      </c>
      <c r="S12" s="193"/>
      <c r="T12" s="193"/>
      <c r="U12" s="193"/>
      <c r="V12" s="193"/>
      <c r="W12" s="193"/>
      <c r="X12" s="193" t="s">
        <v>177</v>
      </c>
      <c r="Y12" s="193"/>
      <c r="Z12" s="193"/>
      <c r="AA12" s="193"/>
      <c r="AB12" s="193"/>
      <c r="AC12" s="193"/>
      <c r="AD12" s="193" t="s">
        <v>401</v>
      </c>
      <c r="AE12" s="193"/>
      <c r="AF12" s="193"/>
      <c r="AG12" s="193"/>
      <c r="AH12" s="193"/>
      <c r="AI12" s="193"/>
      <c r="AJ12" s="193" t="s">
        <v>178</v>
      </c>
      <c r="AK12" s="193"/>
      <c r="AL12" s="193"/>
      <c r="AM12" s="193"/>
      <c r="AN12" s="193"/>
      <c r="AO12" s="193"/>
      <c r="AP12" s="193" t="s">
        <v>402</v>
      </c>
      <c r="AQ12" s="193"/>
      <c r="AR12" s="193"/>
      <c r="AS12" s="193"/>
      <c r="AT12" s="193"/>
      <c r="AU12" s="193"/>
      <c r="AV12" s="193" t="s">
        <v>395</v>
      </c>
      <c r="AW12" s="193"/>
      <c r="AX12" s="193"/>
      <c r="AY12" s="193"/>
      <c r="AZ12" s="193"/>
      <c r="BA12" s="193"/>
      <c r="BB12" s="193" t="s">
        <v>179</v>
      </c>
      <c r="BC12" s="193"/>
      <c r="BD12" s="193"/>
      <c r="BE12" s="193"/>
      <c r="BF12" s="193"/>
      <c r="BG12" s="193"/>
      <c r="BH12" s="193" t="s">
        <v>180</v>
      </c>
      <c r="BI12" s="193"/>
      <c r="BJ12" s="193"/>
      <c r="BK12" s="193"/>
      <c r="BL12" s="193"/>
      <c r="BM12" s="193"/>
      <c r="BN12" s="193" t="s">
        <v>196</v>
      </c>
      <c r="BO12" s="193"/>
      <c r="BP12" s="193"/>
      <c r="BQ12" s="193"/>
      <c r="BR12" s="193"/>
      <c r="BS12" s="193"/>
      <c r="BT12" s="193" t="s">
        <v>385</v>
      </c>
      <c r="BU12" s="193"/>
      <c r="BV12" s="193"/>
      <c r="BW12" s="193"/>
      <c r="BX12" s="193"/>
      <c r="BY12" s="194"/>
    </row>
    <row r="13" spans="3:77" ht="15" customHeight="1">
      <c r="C13" s="61"/>
      <c r="D13" s="193"/>
      <c r="E13" s="193"/>
      <c r="F13" s="193" t="s">
        <v>181</v>
      </c>
      <c r="G13" s="193" t="s">
        <v>182</v>
      </c>
      <c r="H13" s="193"/>
      <c r="I13" s="193"/>
      <c r="J13" s="193"/>
      <c r="K13" s="193"/>
      <c r="L13" s="193" t="s">
        <v>181</v>
      </c>
      <c r="M13" s="193" t="s">
        <v>182</v>
      </c>
      <c r="N13" s="193"/>
      <c r="O13" s="193"/>
      <c r="P13" s="193"/>
      <c r="Q13" s="193"/>
      <c r="R13" s="193" t="s">
        <v>181</v>
      </c>
      <c r="S13" s="193" t="s">
        <v>182</v>
      </c>
      <c r="T13" s="193"/>
      <c r="U13" s="193"/>
      <c r="V13" s="193"/>
      <c r="W13" s="193"/>
      <c r="X13" s="193" t="s">
        <v>181</v>
      </c>
      <c r="Y13" s="193" t="s">
        <v>182</v>
      </c>
      <c r="Z13" s="193"/>
      <c r="AA13" s="193"/>
      <c r="AB13" s="193"/>
      <c r="AC13" s="193"/>
      <c r="AD13" s="193" t="s">
        <v>181</v>
      </c>
      <c r="AE13" s="193" t="s">
        <v>182</v>
      </c>
      <c r="AF13" s="193"/>
      <c r="AG13" s="193"/>
      <c r="AH13" s="193"/>
      <c r="AI13" s="193"/>
      <c r="AJ13" s="193" t="s">
        <v>181</v>
      </c>
      <c r="AK13" s="193" t="s">
        <v>182</v>
      </c>
      <c r="AL13" s="193"/>
      <c r="AM13" s="193"/>
      <c r="AN13" s="193"/>
      <c r="AO13" s="193"/>
      <c r="AP13" s="193" t="s">
        <v>181</v>
      </c>
      <c r="AQ13" s="193" t="s">
        <v>182</v>
      </c>
      <c r="AR13" s="193"/>
      <c r="AS13" s="193"/>
      <c r="AT13" s="193"/>
      <c r="AU13" s="193"/>
      <c r="AV13" s="193" t="s">
        <v>181</v>
      </c>
      <c r="AW13" s="193" t="s">
        <v>182</v>
      </c>
      <c r="AX13" s="193"/>
      <c r="AY13" s="193"/>
      <c r="AZ13" s="193"/>
      <c r="BA13" s="193"/>
      <c r="BB13" s="193" t="s">
        <v>181</v>
      </c>
      <c r="BC13" s="193" t="s">
        <v>182</v>
      </c>
      <c r="BD13" s="193"/>
      <c r="BE13" s="193"/>
      <c r="BF13" s="193"/>
      <c r="BG13" s="193"/>
      <c r="BH13" s="193" t="s">
        <v>181</v>
      </c>
      <c r="BI13" s="193" t="s">
        <v>182</v>
      </c>
      <c r="BJ13" s="193"/>
      <c r="BK13" s="193"/>
      <c r="BL13" s="193"/>
      <c r="BM13" s="193"/>
      <c r="BN13" s="193" t="s">
        <v>181</v>
      </c>
      <c r="BO13" s="193" t="s">
        <v>182</v>
      </c>
      <c r="BP13" s="193"/>
      <c r="BQ13" s="193"/>
      <c r="BR13" s="193"/>
      <c r="BS13" s="193"/>
      <c r="BT13" s="193" t="s">
        <v>181</v>
      </c>
      <c r="BU13" s="193" t="s">
        <v>182</v>
      </c>
      <c r="BV13" s="193"/>
      <c r="BW13" s="193"/>
      <c r="BX13" s="193"/>
      <c r="BY13" s="194"/>
    </row>
    <row r="14" spans="3:77" ht="15" customHeight="1">
      <c r="C14" s="61"/>
      <c r="D14" s="193"/>
      <c r="E14" s="193"/>
      <c r="F14" s="193"/>
      <c r="G14" s="149" t="s">
        <v>183</v>
      </c>
      <c r="H14" s="149" t="s">
        <v>184</v>
      </c>
      <c r="I14" s="149" t="s">
        <v>185</v>
      </c>
      <c r="J14" s="149" t="s">
        <v>186</v>
      </c>
      <c r="K14" s="149" t="s">
        <v>187</v>
      </c>
      <c r="L14" s="193"/>
      <c r="M14" s="149" t="s">
        <v>183</v>
      </c>
      <c r="N14" s="149" t="s">
        <v>184</v>
      </c>
      <c r="O14" s="149" t="s">
        <v>185</v>
      </c>
      <c r="P14" s="149" t="s">
        <v>186</v>
      </c>
      <c r="Q14" s="149" t="s">
        <v>187</v>
      </c>
      <c r="R14" s="193"/>
      <c r="S14" s="149" t="s">
        <v>183</v>
      </c>
      <c r="T14" s="149" t="s">
        <v>184</v>
      </c>
      <c r="U14" s="149" t="s">
        <v>185</v>
      </c>
      <c r="V14" s="149" t="s">
        <v>186</v>
      </c>
      <c r="W14" s="149" t="s">
        <v>187</v>
      </c>
      <c r="X14" s="193"/>
      <c r="Y14" s="149" t="s">
        <v>183</v>
      </c>
      <c r="Z14" s="149" t="s">
        <v>184</v>
      </c>
      <c r="AA14" s="149" t="s">
        <v>185</v>
      </c>
      <c r="AB14" s="149" t="s">
        <v>186</v>
      </c>
      <c r="AC14" s="149" t="s">
        <v>187</v>
      </c>
      <c r="AD14" s="193"/>
      <c r="AE14" s="149" t="s">
        <v>183</v>
      </c>
      <c r="AF14" s="149" t="s">
        <v>184</v>
      </c>
      <c r="AG14" s="149" t="s">
        <v>185</v>
      </c>
      <c r="AH14" s="149" t="s">
        <v>186</v>
      </c>
      <c r="AI14" s="149" t="s">
        <v>187</v>
      </c>
      <c r="AJ14" s="193"/>
      <c r="AK14" s="149" t="s">
        <v>183</v>
      </c>
      <c r="AL14" s="149" t="s">
        <v>184</v>
      </c>
      <c r="AM14" s="149" t="s">
        <v>185</v>
      </c>
      <c r="AN14" s="149" t="s">
        <v>186</v>
      </c>
      <c r="AO14" s="149" t="s">
        <v>187</v>
      </c>
      <c r="AP14" s="193"/>
      <c r="AQ14" s="149" t="s">
        <v>183</v>
      </c>
      <c r="AR14" s="149" t="s">
        <v>184</v>
      </c>
      <c r="AS14" s="149" t="s">
        <v>185</v>
      </c>
      <c r="AT14" s="149" t="s">
        <v>186</v>
      </c>
      <c r="AU14" s="149" t="s">
        <v>187</v>
      </c>
      <c r="AV14" s="193"/>
      <c r="AW14" s="149" t="s">
        <v>183</v>
      </c>
      <c r="AX14" s="149" t="s">
        <v>184</v>
      </c>
      <c r="AY14" s="149" t="s">
        <v>185</v>
      </c>
      <c r="AZ14" s="149" t="s">
        <v>186</v>
      </c>
      <c r="BA14" s="149" t="s">
        <v>187</v>
      </c>
      <c r="BB14" s="193"/>
      <c r="BC14" s="149" t="s">
        <v>183</v>
      </c>
      <c r="BD14" s="149" t="s">
        <v>184</v>
      </c>
      <c r="BE14" s="149" t="s">
        <v>185</v>
      </c>
      <c r="BF14" s="149" t="s">
        <v>186</v>
      </c>
      <c r="BG14" s="149" t="s">
        <v>187</v>
      </c>
      <c r="BH14" s="193"/>
      <c r="BI14" s="149" t="s">
        <v>183</v>
      </c>
      <c r="BJ14" s="149" t="s">
        <v>184</v>
      </c>
      <c r="BK14" s="149" t="s">
        <v>185</v>
      </c>
      <c r="BL14" s="149" t="s">
        <v>186</v>
      </c>
      <c r="BM14" s="149" t="s">
        <v>187</v>
      </c>
      <c r="BN14" s="193"/>
      <c r="BO14" s="149" t="s">
        <v>183</v>
      </c>
      <c r="BP14" s="149" t="s">
        <v>184</v>
      </c>
      <c r="BQ14" s="149" t="s">
        <v>185</v>
      </c>
      <c r="BR14" s="149" t="s">
        <v>186</v>
      </c>
      <c r="BS14" s="149" t="s">
        <v>187</v>
      </c>
      <c r="BT14" s="193"/>
      <c r="BU14" s="149" t="s">
        <v>183</v>
      </c>
      <c r="BV14" s="149" t="s">
        <v>184</v>
      </c>
      <c r="BW14" s="149" t="s">
        <v>185</v>
      </c>
      <c r="BX14" s="149" t="s">
        <v>186</v>
      </c>
      <c r="BY14" s="150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61" t="s">
        <v>323</v>
      </c>
      <c r="E16" s="165">
        <v>100</v>
      </c>
      <c r="F16" s="172">
        <f aca="true" t="shared" si="0" ref="F16:K16">SUM(F17:F23)</f>
        <v>18050.729000000003</v>
      </c>
      <c r="G16" s="172">
        <f t="shared" si="0"/>
        <v>3071.936</v>
      </c>
      <c r="H16" s="172">
        <f t="shared" si="0"/>
        <v>5060.64</v>
      </c>
      <c r="I16" s="172">
        <f t="shared" si="0"/>
        <v>8537.296</v>
      </c>
      <c r="J16" s="172">
        <f t="shared" si="0"/>
        <v>1380.857</v>
      </c>
      <c r="K16" s="172">
        <f t="shared" si="0"/>
        <v>0</v>
      </c>
      <c r="L16" s="172">
        <f aca="true" t="shared" si="1" ref="L16:AJ16">SUM(L17:L23)</f>
        <v>85090.476</v>
      </c>
      <c r="M16" s="172">
        <f t="shared" si="1"/>
        <v>14364.769</v>
      </c>
      <c r="N16" s="172">
        <f t="shared" si="1"/>
        <v>11586.574</v>
      </c>
      <c r="O16" s="172">
        <f t="shared" si="1"/>
        <v>41897.491</v>
      </c>
      <c r="P16" s="172">
        <f t="shared" si="1"/>
        <v>17241.642</v>
      </c>
      <c r="Q16" s="172">
        <f t="shared" si="1"/>
        <v>0</v>
      </c>
      <c r="R16" s="172">
        <f t="shared" si="1"/>
        <v>0</v>
      </c>
      <c r="S16" s="172">
        <f t="shared" si="1"/>
        <v>0</v>
      </c>
      <c r="T16" s="172">
        <f t="shared" si="1"/>
        <v>0</v>
      </c>
      <c r="U16" s="172">
        <f t="shared" si="1"/>
        <v>0</v>
      </c>
      <c r="V16" s="172">
        <f t="shared" si="1"/>
        <v>0</v>
      </c>
      <c r="W16" s="172">
        <f t="shared" si="1"/>
        <v>0</v>
      </c>
      <c r="X16" s="172">
        <f t="shared" si="1"/>
        <v>0</v>
      </c>
      <c r="Y16" s="172">
        <f t="shared" si="1"/>
        <v>0</v>
      </c>
      <c r="Z16" s="172">
        <f t="shared" si="1"/>
        <v>0</v>
      </c>
      <c r="AA16" s="172">
        <f t="shared" si="1"/>
        <v>0</v>
      </c>
      <c r="AB16" s="172">
        <f t="shared" si="1"/>
        <v>0</v>
      </c>
      <c r="AC16" s="172">
        <f t="shared" si="1"/>
        <v>0</v>
      </c>
      <c r="AD16" s="172">
        <f t="shared" si="1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aca="true" t="shared" si="2" ref="AK16:AP16">SUM(AK17:AK23)</f>
        <v>0</v>
      </c>
      <c r="AL16" s="172">
        <f t="shared" si="2"/>
        <v>0</v>
      </c>
      <c r="AM16" s="172">
        <f t="shared" si="2"/>
        <v>0</v>
      </c>
      <c r="AN16" s="172">
        <f t="shared" si="2"/>
        <v>0</v>
      </c>
      <c r="AO16" s="172">
        <f t="shared" si="2"/>
        <v>0</v>
      </c>
      <c r="AP16" s="172">
        <f t="shared" si="2"/>
        <v>0</v>
      </c>
      <c r="AQ16" s="172">
        <f aca="true" t="shared" si="3" ref="AQ16:BY16">SUM(AQ17:AQ23)</f>
        <v>0</v>
      </c>
      <c r="AR16" s="172">
        <f t="shared" si="3"/>
        <v>0</v>
      </c>
      <c r="AS16" s="172">
        <f t="shared" si="3"/>
        <v>0</v>
      </c>
      <c r="AT16" s="172">
        <f t="shared" si="3"/>
        <v>0</v>
      </c>
      <c r="AU16" s="172">
        <f t="shared" si="3"/>
        <v>0</v>
      </c>
      <c r="AV16" s="172">
        <f t="shared" si="3"/>
        <v>0</v>
      </c>
      <c r="AW16" s="172">
        <f t="shared" si="3"/>
        <v>0</v>
      </c>
      <c r="AX16" s="172">
        <f t="shared" si="3"/>
        <v>0</v>
      </c>
      <c r="AY16" s="172">
        <f t="shared" si="3"/>
        <v>0</v>
      </c>
      <c r="AZ16" s="172">
        <f t="shared" si="3"/>
        <v>0</v>
      </c>
      <c r="BA16" s="172">
        <f t="shared" si="3"/>
        <v>0</v>
      </c>
      <c r="BB16" s="172">
        <f t="shared" si="3"/>
        <v>0</v>
      </c>
      <c r="BC16" s="172">
        <f t="shared" si="3"/>
        <v>0</v>
      </c>
      <c r="BD16" s="172">
        <f t="shared" si="3"/>
        <v>0</v>
      </c>
      <c r="BE16" s="172">
        <f t="shared" si="3"/>
        <v>0</v>
      </c>
      <c r="BF16" s="172">
        <f t="shared" si="3"/>
        <v>0</v>
      </c>
      <c r="BG16" s="172">
        <f t="shared" si="3"/>
        <v>0</v>
      </c>
      <c r="BH16" s="172">
        <f t="shared" si="3"/>
        <v>0</v>
      </c>
      <c r="BI16" s="172">
        <f t="shared" si="3"/>
        <v>0</v>
      </c>
      <c r="BJ16" s="172">
        <f t="shared" si="3"/>
        <v>0</v>
      </c>
      <c r="BK16" s="172">
        <f t="shared" si="3"/>
        <v>0</v>
      </c>
      <c r="BL16" s="172">
        <f t="shared" si="3"/>
        <v>0</v>
      </c>
      <c r="BM16" s="172">
        <f t="shared" si="3"/>
        <v>0</v>
      </c>
      <c r="BN16" s="172">
        <f t="shared" si="3"/>
        <v>0</v>
      </c>
      <c r="BO16" s="172">
        <f t="shared" si="3"/>
        <v>0</v>
      </c>
      <c r="BP16" s="172">
        <f t="shared" si="3"/>
        <v>0</v>
      </c>
      <c r="BQ16" s="172">
        <f t="shared" si="3"/>
        <v>0</v>
      </c>
      <c r="BR16" s="172">
        <f t="shared" si="3"/>
        <v>0</v>
      </c>
      <c r="BS16" s="172">
        <f t="shared" si="3"/>
        <v>0</v>
      </c>
      <c r="BT16" s="172">
        <f t="shared" si="3"/>
        <v>0</v>
      </c>
      <c r="BU16" s="172">
        <f t="shared" si="3"/>
        <v>0</v>
      </c>
      <c r="BV16" s="172">
        <f t="shared" si="3"/>
        <v>0</v>
      </c>
      <c r="BW16" s="172">
        <f t="shared" si="3"/>
        <v>0</v>
      </c>
      <c r="BX16" s="172">
        <f t="shared" si="3"/>
        <v>0</v>
      </c>
      <c r="BY16" s="173">
        <f t="shared" si="3"/>
        <v>0</v>
      </c>
    </row>
    <row r="17" spans="3:77" ht="15" customHeight="1">
      <c r="C17" s="61"/>
      <c r="D17" s="160" t="s">
        <v>188</v>
      </c>
      <c r="E17" s="156">
        <v>111</v>
      </c>
      <c r="F17" s="170">
        <f>SUM(G17:K17)</f>
        <v>8322.245</v>
      </c>
      <c r="G17" s="176">
        <v>3071.936</v>
      </c>
      <c r="H17" s="174">
        <v>5060.64</v>
      </c>
      <c r="I17" s="174">
        <v>189.669</v>
      </c>
      <c r="J17" s="174"/>
      <c r="K17" s="174"/>
      <c r="L17" s="170">
        <f>SUM(M17:Q17)</f>
        <v>27164.569</v>
      </c>
      <c r="M17" s="174">
        <v>14364.769</v>
      </c>
      <c r="N17" s="174">
        <v>11586.574</v>
      </c>
      <c r="O17" s="174">
        <v>1213.226</v>
      </c>
      <c r="P17" s="174"/>
      <c r="Q17" s="174"/>
      <c r="R17" s="170">
        <f>SUM(S17:W17)</f>
        <v>0</v>
      </c>
      <c r="S17" s="174"/>
      <c r="T17" s="174"/>
      <c r="U17" s="174"/>
      <c r="V17" s="174"/>
      <c r="W17" s="174"/>
      <c r="X17" s="170">
        <f>SUM(Y17:AC17)</f>
        <v>0</v>
      </c>
      <c r="Y17" s="174"/>
      <c r="Z17" s="174"/>
      <c r="AA17" s="174"/>
      <c r="AB17" s="174"/>
      <c r="AC17" s="174"/>
      <c r="AD17" s="170">
        <f>SUM(AE17:AI17)</f>
        <v>0</v>
      </c>
      <c r="AE17" s="174"/>
      <c r="AF17" s="174"/>
      <c r="AG17" s="174"/>
      <c r="AH17" s="174"/>
      <c r="AI17" s="174"/>
      <c r="AJ17" s="170">
        <f>SUM(AK17:AO17)</f>
        <v>0</v>
      </c>
      <c r="AK17" s="174"/>
      <c r="AL17" s="174"/>
      <c r="AM17" s="174"/>
      <c r="AN17" s="174"/>
      <c r="AO17" s="174"/>
      <c r="AP17" s="170">
        <f aca="true" t="shared" si="4" ref="AP17:AP26">SUM(AQ17:AU17)</f>
        <v>0</v>
      </c>
      <c r="AQ17" s="174"/>
      <c r="AR17" s="174"/>
      <c r="AS17" s="174"/>
      <c r="AT17" s="174"/>
      <c r="AU17" s="174"/>
      <c r="AV17" s="170">
        <f aca="true" t="shared" si="5" ref="AV17:AV26">SUM(AW17:BA17)</f>
        <v>0</v>
      </c>
      <c r="AW17" s="174"/>
      <c r="AX17" s="174"/>
      <c r="AY17" s="174"/>
      <c r="AZ17" s="174"/>
      <c r="BA17" s="174"/>
      <c r="BB17" s="170">
        <f aca="true" t="shared" si="6" ref="BB17:BB26">SUM(BC17:BG17)</f>
        <v>0</v>
      </c>
      <c r="BC17" s="174"/>
      <c r="BD17" s="174"/>
      <c r="BE17" s="174"/>
      <c r="BF17" s="174"/>
      <c r="BG17" s="174"/>
      <c r="BH17" s="170">
        <f aca="true" t="shared" si="7" ref="BH17:BH26">SUM(BI17:BM17)</f>
        <v>0</v>
      </c>
      <c r="BI17" s="174"/>
      <c r="BJ17" s="174"/>
      <c r="BK17" s="174"/>
      <c r="BL17" s="174"/>
      <c r="BM17" s="174"/>
      <c r="BN17" s="170">
        <f aca="true" t="shared" si="8" ref="BN17:BN26">SUM(BO17:BS17)</f>
        <v>0</v>
      </c>
      <c r="BO17" s="174"/>
      <c r="BP17" s="174"/>
      <c r="BQ17" s="174"/>
      <c r="BR17" s="174"/>
      <c r="BS17" s="174"/>
      <c r="BT17" s="170">
        <f aca="true" t="shared" si="9" ref="BT17:BT26">SUM(BU17:BY17)</f>
        <v>0</v>
      </c>
      <c r="BU17" s="174"/>
      <c r="BV17" s="174"/>
      <c r="BW17" s="174"/>
      <c r="BX17" s="174"/>
      <c r="BY17" s="175"/>
    </row>
    <row r="18" spans="3:77" ht="15" customHeight="1">
      <c r="C18" s="61"/>
      <c r="D18" s="160" t="s">
        <v>189</v>
      </c>
      <c r="E18" s="156">
        <v>121</v>
      </c>
      <c r="F18" s="170">
        <f aca="true" t="shared" si="10" ref="F18:F26">SUM(G18:K18)</f>
        <v>0</v>
      </c>
      <c r="G18" s="174"/>
      <c r="H18" s="174"/>
      <c r="I18" s="174"/>
      <c r="J18" s="174"/>
      <c r="K18" s="174"/>
      <c r="L18" s="170">
        <f aca="true" t="shared" si="11" ref="L18:L26">SUM(M18:Q18)</f>
        <v>0</v>
      </c>
      <c r="M18" s="174"/>
      <c r="N18" s="174"/>
      <c r="O18" s="174"/>
      <c r="P18" s="174"/>
      <c r="Q18" s="174"/>
      <c r="R18" s="170">
        <f aca="true" t="shared" si="12" ref="R18:R26">SUM(S18:W18)</f>
        <v>0</v>
      </c>
      <c r="S18" s="174"/>
      <c r="T18" s="174"/>
      <c r="U18" s="174"/>
      <c r="V18" s="174"/>
      <c r="W18" s="174"/>
      <c r="X18" s="170">
        <f aca="true" t="shared" si="13" ref="X18:X26">SUM(Y18:AC18)</f>
        <v>0</v>
      </c>
      <c r="Y18" s="174"/>
      <c r="Z18" s="174"/>
      <c r="AA18" s="174"/>
      <c r="AB18" s="174"/>
      <c r="AC18" s="174"/>
      <c r="AD18" s="170">
        <f aca="true" t="shared" si="14" ref="AD18:AD26">SUM(AE18:AI18)</f>
        <v>0</v>
      </c>
      <c r="AE18" s="174"/>
      <c r="AF18" s="174"/>
      <c r="AG18" s="174"/>
      <c r="AH18" s="174"/>
      <c r="AI18" s="174"/>
      <c r="AJ18" s="170">
        <f aca="true" t="shared" si="15" ref="AJ18:AJ26">SUM(AK18:AO18)</f>
        <v>0</v>
      </c>
      <c r="AK18" s="174"/>
      <c r="AL18" s="174"/>
      <c r="AM18" s="174"/>
      <c r="AN18" s="174"/>
      <c r="AO18" s="174"/>
      <c r="AP18" s="170">
        <f t="shared" si="4"/>
        <v>0</v>
      </c>
      <c r="AQ18" s="174"/>
      <c r="AR18" s="174"/>
      <c r="AS18" s="174"/>
      <c r="AT18" s="174"/>
      <c r="AU18" s="174"/>
      <c r="AV18" s="170">
        <f t="shared" si="5"/>
        <v>0</v>
      </c>
      <c r="AW18" s="174"/>
      <c r="AX18" s="174"/>
      <c r="AY18" s="174"/>
      <c r="AZ18" s="174"/>
      <c r="BA18" s="174"/>
      <c r="BB18" s="170">
        <f t="shared" si="6"/>
        <v>0</v>
      </c>
      <c r="BC18" s="174"/>
      <c r="BD18" s="174"/>
      <c r="BE18" s="174"/>
      <c r="BF18" s="174"/>
      <c r="BG18" s="174"/>
      <c r="BH18" s="170">
        <f t="shared" si="7"/>
        <v>0</v>
      </c>
      <c r="BI18" s="174"/>
      <c r="BJ18" s="174"/>
      <c r="BK18" s="174"/>
      <c r="BL18" s="174"/>
      <c r="BM18" s="174"/>
      <c r="BN18" s="170">
        <f t="shared" si="8"/>
        <v>0</v>
      </c>
      <c r="BO18" s="174"/>
      <c r="BP18" s="174"/>
      <c r="BQ18" s="174"/>
      <c r="BR18" s="174"/>
      <c r="BS18" s="174"/>
      <c r="BT18" s="170">
        <f t="shared" si="9"/>
        <v>0</v>
      </c>
      <c r="BU18" s="174"/>
      <c r="BV18" s="174"/>
      <c r="BW18" s="174"/>
      <c r="BX18" s="174"/>
      <c r="BY18" s="175"/>
    </row>
    <row r="19" spans="3:77" ht="15" customHeight="1">
      <c r="C19" s="61"/>
      <c r="D19" s="160" t="s">
        <v>190</v>
      </c>
      <c r="E19" s="156">
        <v>131</v>
      </c>
      <c r="F19" s="170">
        <f t="shared" si="10"/>
        <v>0</v>
      </c>
      <c r="G19" s="174"/>
      <c r="H19" s="174"/>
      <c r="I19" s="174"/>
      <c r="J19" s="174"/>
      <c r="K19" s="174"/>
      <c r="L19" s="170">
        <f t="shared" si="11"/>
        <v>0</v>
      </c>
      <c r="M19" s="174"/>
      <c r="N19" s="174"/>
      <c r="O19" s="174"/>
      <c r="P19" s="174"/>
      <c r="Q19" s="174"/>
      <c r="R19" s="170">
        <f t="shared" si="12"/>
        <v>0</v>
      </c>
      <c r="S19" s="174"/>
      <c r="T19" s="174"/>
      <c r="U19" s="174"/>
      <c r="V19" s="174"/>
      <c r="W19" s="174"/>
      <c r="X19" s="170">
        <f t="shared" si="13"/>
        <v>0</v>
      </c>
      <c r="Y19" s="174"/>
      <c r="Z19" s="174"/>
      <c r="AA19" s="174"/>
      <c r="AB19" s="174"/>
      <c r="AC19" s="174"/>
      <c r="AD19" s="170">
        <f t="shared" si="14"/>
        <v>0</v>
      </c>
      <c r="AE19" s="174"/>
      <c r="AF19" s="174"/>
      <c r="AG19" s="174"/>
      <c r="AH19" s="174"/>
      <c r="AI19" s="174"/>
      <c r="AJ19" s="170">
        <f t="shared" si="15"/>
        <v>0</v>
      </c>
      <c r="AK19" s="174"/>
      <c r="AL19" s="174"/>
      <c r="AM19" s="174"/>
      <c r="AN19" s="174"/>
      <c r="AO19" s="174"/>
      <c r="AP19" s="170">
        <f t="shared" si="4"/>
        <v>0</v>
      </c>
      <c r="AQ19" s="174"/>
      <c r="AR19" s="174"/>
      <c r="AS19" s="174"/>
      <c r="AT19" s="174"/>
      <c r="AU19" s="174"/>
      <c r="AV19" s="170">
        <f t="shared" si="5"/>
        <v>0</v>
      </c>
      <c r="AW19" s="174"/>
      <c r="AX19" s="174"/>
      <c r="AY19" s="174"/>
      <c r="AZ19" s="174"/>
      <c r="BA19" s="174"/>
      <c r="BB19" s="170">
        <f t="shared" si="6"/>
        <v>0</v>
      </c>
      <c r="BC19" s="174"/>
      <c r="BD19" s="174"/>
      <c r="BE19" s="174"/>
      <c r="BF19" s="174"/>
      <c r="BG19" s="174"/>
      <c r="BH19" s="170">
        <f t="shared" si="7"/>
        <v>0</v>
      </c>
      <c r="BI19" s="174"/>
      <c r="BJ19" s="174"/>
      <c r="BK19" s="174"/>
      <c r="BL19" s="174"/>
      <c r="BM19" s="174"/>
      <c r="BN19" s="170">
        <f t="shared" si="8"/>
        <v>0</v>
      </c>
      <c r="BO19" s="174"/>
      <c r="BP19" s="174"/>
      <c r="BQ19" s="174"/>
      <c r="BR19" s="174"/>
      <c r="BS19" s="174"/>
      <c r="BT19" s="170">
        <f t="shared" si="9"/>
        <v>0</v>
      </c>
      <c r="BU19" s="174"/>
      <c r="BV19" s="174"/>
      <c r="BW19" s="174"/>
      <c r="BX19" s="174"/>
      <c r="BY19" s="175"/>
    </row>
    <row r="20" spans="3:77" ht="15" customHeight="1">
      <c r="C20" s="61"/>
      <c r="D20" s="160" t="s">
        <v>192</v>
      </c>
      <c r="E20" s="156">
        <v>141</v>
      </c>
      <c r="F20" s="170">
        <f t="shared" si="10"/>
        <v>8505.64</v>
      </c>
      <c r="G20" s="174"/>
      <c r="H20" s="174"/>
      <c r="I20" s="174">
        <v>7425.836</v>
      </c>
      <c r="J20" s="174">
        <v>1079.804</v>
      </c>
      <c r="K20" s="174"/>
      <c r="L20" s="170">
        <f t="shared" si="11"/>
        <v>54062.547</v>
      </c>
      <c r="M20" s="174"/>
      <c r="N20" s="174"/>
      <c r="O20" s="174">
        <v>37997.523</v>
      </c>
      <c r="P20" s="174">
        <v>16065.024</v>
      </c>
      <c r="Q20" s="174"/>
      <c r="R20" s="170">
        <f t="shared" si="12"/>
        <v>0</v>
      </c>
      <c r="S20" s="174"/>
      <c r="T20" s="174"/>
      <c r="U20" s="174"/>
      <c r="V20" s="174"/>
      <c r="W20" s="174"/>
      <c r="X20" s="170">
        <f t="shared" si="13"/>
        <v>0</v>
      </c>
      <c r="Y20" s="174"/>
      <c r="Z20" s="174"/>
      <c r="AA20" s="174"/>
      <c r="AB20" s="174"/>
      <c r="AC20" s="174"/>
      <c r="AD20" s="170">
        <f t="shared" si="14"/>
        <v>0</v>
      </c>
      <c r="AE20" s="174"/>
      <c r="AF20" s="174"/>
      <c r="AG20" s="174"/>
      <c r="AH20" s="174"/>
      <c r="AI20" s="174"/>
      <c r="AJ20" s="170">
        <f t="shared" si="15"/>
        <v>0</v>
      </c>
      <c r="AK20" s="174"/>
      <c r="AL20" s="174"/>
      <c r="AM20" s="174"/>
      <c r="AN20" s="174"/>
      <c r="AO20" s="174"/>
      <c r="AP20" s="170">
        <f t="shared" si="4"/>
        <v>0</v>
      </c>
      <c r="AQ20" s="174"/>
      <c r="AR20" s="174"/>
      <c r="AS20" s="174"/>
      <c r="AT20" s="174"/>
      <c r="AU20" s="174"/>
      <c r="AV20" s="170">
        <f t="shared" si="5"/>
        <v>0</v>
      </c>
      <c r="AW20" s="174"/>
      <c r="AX20" s="174"/>
      <c r="AY20" s="174"/>
      <c r="AZ20" s="174"/>
      <c r="BA20" s="174"/>
      <c r="BB20" s="170">
        <f t="shared" si="6"/>
        <v>0</v>
      </c>
      <c r="BC20" s="174"/>
      <c r="BD20" s="174"/>
      <c r="BE20" s="174"/>
      <c r="BF20" s="174"/>
      <c r="BG20" s="174"/>
      <c r="BH20" s="170">
        <f t="shared" si="7"/>
        <v>0</v>
      </c>
      <c r="BI20" s="174"/>
      <c r="BJ20" s="174"/>
      <c r="BK20" s="174"/>
      <c r="BL20" s="174"/>
      <c r="BM20" s="174"/>
      <c r="BN20" s="170">
        <f t="shared" si="8"/>
        <v>0</v>
      </c>
      <c r="BO20" s="174"/>
      <c r="BP20" s="174"/>
      <c r="BQ20" s="174"/>
      <c r="BR20" s="174"/>
      <c r="BS20" s="174"/>
      <c r="BT20" s="170">
        <f t="shared" si="9"/>
        <v>0</v>
      </c>
      <c r="BU20" s="174"/>
      <c r="BV20" s="174"/>
      <c r="BW20" s="174"/>
      <c r="BX20" s="174"/>
      <c r="BY20" s="175"/>
    </row>
    <row r="21" spans="3:77" ht="15" customHeight="1">
      <c r="C21" s="61"/>
      <c r="D21" s="160" t="s">
        <v>194</v>
      </c>
      <c r="E21" s="156">
        <v>151</v>
      </c>
      <c r="F21" s="170">
        <f t="shared" si="10"/>
        <v>0</v>
      </c>
      <c r="G21" s="174"/>
      <c r="H21" s="174"/>
      <c r="I21" s="174"/>
      <c r="J21" s="174"/>
      <c r="K21" s="174"/>
      <c r="L21" s="170">
        <f t="shared" si="11"/>
        <v>0</v>
      </c>
      <c r="M21" s="174"/>
      <c r="N21" s="174"/>
      <c r="O21" s="174"/>
      <c r="P21" s="174"/>
      <c r="Q21" s="174"/>
      <c r="R21" s="170">
        <f t="shared" si="12"/>
        <v>0</v>
      </c>
      <c r="S21" s="174"/>
      <c r="T21" s="174"/>
      <c r="U21" s="174"/>
      <c r="V21" s="174"/>
      <c r="W21" s="174"/>
      <c r="X21" s="170">
        <f t="shared" si="13"/>
        <v>0</v>
      </c>
      <c r="Y21" s="174"/>
      <c r="Z21" s="174"/>
      <c r="AA21" s="174"/>
      <c r="AB21" s="174"/>
      <c r="AC21" s="174"/>
      <c r="AD21" s="170">
        <f t="shared" si="14"/>
        <v>0</v>
      </c>
      <c r="AE21" s="174"/>
      <c r="AF21" s="174"/>
      <c r="AG21" s="174"/>
      <c r="AH21" s="174"/>
      <c r="AI21" s="174"/>
      <c r="AJ21" s="170">
        <f t="shared" si="15"/>
        <v>0</v>
      </c>
      <c r="AK21" s="174"/>
      <c r="AL21" s="174"/>
      <c r="AM21" s="174"/>
      <c r="AN21" s="174"/>
      <c r="AO21" s="174"/>
      <c r="AP21" s="170">
        <f t="shared" si="4"/>
        <v>0</v>
      </c>
      <c r="AQ21" s="174"/>
      <c r="AR21" s="174"/>
      <c r="AS21" s="174"/>
      <c r="AT21" s="174"/>
      <c r="AU21" s="174"/>
      <c r="AV21" s="170">
        <f t="shared" si="5"/>
        <v>0</v>
      </c>
      <c r="AW21" s="174"/>
      <c r="AX21" s="174"/>
      <c r="AY21" s="174"/>
      <c r="AZ21" s="174"/>
      <c r="BA21" s="174"/>
      <c r="BB21" s="170">
        <f t="shared" si="6"/>
        <v>0</v>
      </c>
      <c r="BC21" s="174"/>
      <c r="BD21" s="174"/>
      <c r="BE21" s="174"/>
      <c r="BF21" s="174"/>
      <c r="BG21" s="174"/>
      <c r="BH21" s="170">
        <f t="shared" si="7"/>
        <v>0</v>
      </c>
      <c r="BI21" s="174"/>
      <c r="BJ21" s="174"/>
      <c r="BK21" s="174"/>
      <c r="BL21" s="174"/>
      <c r="BM21" s="174"/>
      <c r="BN21" s="170">
        <f t="shared" si="8"/>
        <v>0</v>
      </c>
      <c r="BO21" s="174"/>
      <c r="BP21" s="174"/>
      <c r="BQ21" s="174"/>
      <c r="BR21" s="174"/>
      <c r="BS21" s="174"/>
      <c r="BT21" s="170">
        <f t="shared" si="9"/>
        <v>0</v>
      </c>
      <c r="BU21" s="174"/>
      <c r="BV21" s="174"/>
      <c r="BW21" s="174"/>
      <c r="BX21" s="174"/>
      <c r="BY21" s="175"/>
    </row>
    <row r="22" spans="3:77" ht="15" customHeight="1">
      <c r="C22" s="61"/>
      <c r="D22" s="160" t="s">
        <v>193</v>
      </c>
      <c r="E22" s="156">
        <v>161</v>
      </c>
      <c r="F22" s="170">
        <f t="shared" si="10"/>
        <v>215.095</v>
      </c>
      <c r="G22" s="174"/>
      <c r="H22" s="174"/>
      <c r="I22" s="174">
        <v>91.283</v>
      </c>
      <c r="J22" s="174">
        <v>123.812</v>
      </c>
      <c r="K22" s="174"/>
      <c r="L22" s="170">
        <f t="shared" si="11"/>
        <v>994.51</v>
      </c>
      <c r="M22" s="174"/>
      <c r="N22" s="174"/>
      <c r="O22" s="174">
        <v>453.767</v>
      </c>
      <c r="P22" s="174">
        <v>540.743</v>
      </c>
      <c r="Q22" s="174"/>
      <c r="R22" s="170">
        <f t="shared" si="12"/>
        <v>0</v>
      </c>
      <c r="S22" s="174"/>
      <c r="T22" s="174"/>
      <c r="U22" s="174"/>
      <c r="V22" s="174"/>
      <c r="W22" s="174"/>
      <c r="X22" s="170">
        <f t="shared" si="13"/>
        <v>0</v>
      </c>
      <c r="Y22" s="174"/>
      <c r="Z22" s="174"/>
      <c r="AA22" s="174"/>
      <c r="AB22" s="174"/>
      <c r="AC22" s="174"/>
      <c r="AD22" s="170">
        <f t="shared" si="14"/>
        <v>0</v>
      </c>
      <c r="AE22" s="174"/>
      <c r="AF22" s="174"/>
      <c r="AG22" s="174"/>
      <c r="AH22" s="174"/>
      <c r="AI22" s="174"/>
      <c r="AJ22" s="170">
        <f t="shared" si="15"/>
        <v>0</v>
      </c>
      <c r="AK22" s="174"/>
      <c r="AL22" s="174"/>
      <c r="AM22" s="174"/>
      <c r="AN22" s="174"/>
      <c r="AO22" s="174"/>
      <c r="AP22" s="170">
        <f t="shared" si="4"/>
        <v>0</v>
      </c>
      <c r="AQ22" s="174"/>
      <c r="AR22" s="174"/>
      <c r="AS22" s="174"/>
      <c r="AT22" s="174"/>
      <c r="AU22" s="174"/>
      <c r="AV22" s="170">
        <f t="shared" si="5"/>
        <v>0</v>
      </c>
      <c r="AW22" s="174"/>
      <c r="AX22" s="174"/>
      <c r="AY22" s="174"/>
      <c r="AZ22" s="174"/>
      <c r="BA22" s="174"/>
      <c r="BB22" s="170">
        <f t="shared" si="6"/>
        <v>0</v>
      </c>
      <c r="BC22" s="174"/>
      <c r="BD22" s="174"/>
      <c r="BE22" s="174"/>
      <c r="BF22" s="174"/>
      <c r="BG22" s="174"/>
      <c r="BH22" s="170">
        <f t="shared" si="7"/>
        <v>0</v>
      </c>
      <c r="BI22" s="174"/>
      <c r="BJ22" s="174"/>
      <c r="BK22" s="174"/>
      <c r="BL22" s="174"/>
      <c r="BM22" s="174"/>
      <c r="BN22" s="170">
        <f t="shared" si="8"/>
        <v>0</v>
      </c>
      <c r="BO22" s="174"/>
      <c r="BP22" s="174"/>
      <c r="BQ22" s="174"/>
      <c r="BR22" s="174"/>
      <c r="BS22" s="174"/>
      <c r="BT22" s="170">
        <f t="shared" si="9"/>
        <v>0</v>
      </c>
      <c r="BU22" s="174"/>
      <c r="BV22" s="174"/>
      <c r="BW22" s="174"/>
      <c r="BX22" s="174"/>
      <c r="BY22" s="175"/>
    </row>
    <row r="23" spans="3:77" ht="15" customHeight="1">
      <c r="C23" s="61"/>
      <c r="D23" s="160" t="s">
        <v>191</v>
      </c>
      <c r="E23" s="156">
        <v>171</v>
      </c>
      <c r="F23" s="170">
        <f t="shared" si="10"/>
        <v>1007.749</v>
      </c>
      <c r="G23" s="174"/>
      <c r="H23" s="174"/>
      <c r="I23" s="174">
        <v>830.508</v>
      </c>
      <c r="J23" s="174">
        <v>177.241</v>
      </c>
      <c r="K23" s="174"/>
      <c r="L23" s="170">
        <f t="shared" si="11"/>
        <v>2868.85</v>
      </c>
      <c r="M23" s="174"/>
      <c r="N23" s="174"/>
      <c r="O23" s="174">
        <v>2232.975</v>
      </c>
      <c r="P23" s="174">
        <v>635.875</v>
      </c>
      <c r="Q23" s="174"/>
      <c r="R23" s="170">
        <f t="shared" si="12"/>
        <v>0</v>
      </c>
      <c r="S23" s="174"/>
      <c r="T23" s="174"/>
      <c r="U23" s="174"/>
      <c r="V23" s="174"/>
      <c r="W23" s="174"/>
      <c r="X23" s="170">
        <f t="shared" si="13"/>
        <v>0</v>
      </c>
      <c r="Y23" s="174"/>
      <c r="Z23" s="174"/>
      <c r="AA23" s="174"/>
      <c r="AB23" s="174"/>
      <c r="AC23" s="174"/>
      <c r="AD23" s="170">
        <f t="shared" si="14"/>
        <v>0</v>
      </c>
      <c r="AE23" s="174"/>
      <c r="AF23" s="174"/>
      <c r="AG23" s="174"/>
      <c r="AH23" s="174"/>
      <c r="AI23" s="174"/>
      <c r="AJ23" s="170">
        <f t="shared" si="15"/>
        <v>0</v>
      </c>
      <c r="AK23" s="174"/>
      <c r="AL23" s="174"/>
      <c r="AM23" s="174"/>
      <c r="AN23" s="174"/>
      <c r="AO23" s="174"/>
      <c r="AP23" s="170">
        <f t="shared" si="4"/>
        <v>0</v>
      </c>
      <c r="AQ23" s="174"/>
      <c r="AR23" s="174"/>
      <c r="AS23" s="174"/>
      <c r="AT23" s="174"/>
      <c r="AU23" s="174"/>
      <c r="AV23" s="170">
        <f t="shared" si="5"/>
        <v>0</v>
      </c>
      <c r="AW23" s="174"/>
      <c r="AX23" s="174"/>
      <c r="AY23" s="174"/>
      <c r="AZ23" s="174"/>
      <c r="BA23" s="174"/>
      <c r="BB23" s="170">
        <f t="shared" si="6"/>
        <v>0</v>
      </c>
      <c r="BC23" s="174"/>
      <c r="BD23" s="174"/>
      <c r="BE23" s="174"/>
      <c r="BF23" s="174"/>
      <c r="BG23" s="174"/>
      <c r="BH23" s="170">
        <f t="shared" si="7"/>
        <v>0</v>
      </c>
      <c r="BI23" s="174"/>
      <c r="BJ23" s="174"/>
      <c r="BK23" s="174"/>
      <c r="BL23" s="174"/>
      <c r="BM23" s="174"/>
      <c r="BN23" s="170">
        <f t="shared" si="8"/>
        <v>0</v>
      </c>
      <c r="BO23" s="174"/>
      <c r="BP23" s="174"/>
      <c r="BQ23" s="174"/>
      <c r="BR23" s="174"/>
      <c r="BS23" s="174"/>
      <c r="BT23" s="170">
        <f t="shared" si="9"/>
        <v>0</v>
      </c>
      <c r="BU23" s="174"/>
      <c r="BV23" s="174"/>
      <c r="BW23" s="174"/>
      <c r="BX23" s="174"/>
      <c r="BY23" s="175"/>
    </row>
    <row r="24" spans="3:77" s="130" customFormat="1" ht="22.5">
      <c r="C24" s="131"/>
      <c r="D24" s="161" t="s">
        <v>388</v>
      </c>
      <c r="E24" s="165" t="s">
        <v>265</v>
      </c>
      <c r="F24" s="170">
        <f t="shared" si="10"/>
        <v>1667.317</v>
      </c>
      <c r="G24" s="174"/>
      <c r="H24" s="174"/>
      <c r="I24" s="174">
        <v>1667.317</v>
      </c>
      <c r="J24" s="174"/>
      <c r="K24" s="174"/>
      <c r="L24" s="170">
        <f t="shared" si="11"/>
        <v>4574.117</v>
      </c>
      <c r="M24" s="174"/>
      <c r="N24" s="174"/>
      <c r="O24" s="174">
        <v>4574.117</v>
      </c>
      <c r="P24" s="174"/>
      <c r="Q24" s="174"/>
      <c r="R24" s="170">
        <f t="shared" si="12"/>
        <v>0</v>
      </c>
      <c r="S24" s="174"/>
      <c r="T24" s="174"/>
      <c r="U24" s="174"/>
      <c r="V24" s="174"/>
      <c r="W24" s="174"/>
      <c r="X24" s="170">
        <f t="shared" si="13"/>
        <v>0</v>
      </c>
      <c r="Y24" s="174"/>
      <c r="Z24" s="174"/>
      <c r="AA24" s="174"/>
      <c r="AB24" s="174"/>
      <c r="AC24" s="174"/>
      <c r="AD24" s="170">
        <f t="shared" si="14"/>
        <v>0</v>
      </c>
      <c r="AE24" s="174"/>
      <c r="AF24" s="174"/>
      <c r="AG24" s="174"/>
      <c r="AH24" s="174"/>
      <c r="AI24" s="174"/>
      <c r="AJ24" s="170">
        <f t="shared" si="15"/>
        <v>0</v>
      </c>
      <c r="AK24" s="174"/>
      <c r="AL24" s="174"/>
      <c r="AM24" s="174"/>
      <c r="AN24" s="174"/>
      <c r="AO24" s="174"/>
      <c r="AP24" s="170">
        <f t="shared" si="4"/>
        <v>0</v>
      </c>
      <c r="AQ24" s="174"/>
      <c r="AR24" s="174"/>
      <c r="AS24" s="174"/>
      <c r="AT24" s="174"/>
      <c r="AU24" s="174"/>
      <c r="AV24" s="170">
        <f t="shared" si="5"/>
        <v>0</v>
      </c>
      <c r="AW24" s="174"/>
      <c r="AX24" s="174"/>
      <c r="AY24" s="174"/>
      <c r="AZ24" s="174"/>
      <c r="BA24" s="174"/>
      <c r="BB24" s="170">
        <f t="shared" si="6"/>
        <v>0</v>
      </c>
      <c r="BC24" s="174"/>
      <c r="BD24" s="174"/>
      <c r="BE24" s="174"/>
      <c r="BF24" s="174"/>
      <c r="BG24" s="174"/>
      <c r="BH24" s="170">
        <f t="shared" si="7"/>
        <v>0</v>
      </c>
      <c r="BI24" s="174"/>
      <c r="BJ24" s="174"/>
      <c r="BK24" s="174"/>
      <c r="BL24" s="174"/>
      <c r="BM24" s="174"/>
      <c r="BN24" s="170">
        <f t="shared" si="8"/>
        <v>0</v>
      </c>
      <c r="BO24" s="174"/>
      <c r="BP24" s="174"/>
      <c r="BQ24" s="174"/>
      <c r="BR24" s="174"/>
      <c r="BS24" s="174"/>
      <c r="BT24" s="170">
        <f t="shared" si="9"/>
        <v>0</v>
      </c>
      <c r="BU24" s="174"/>
      <c r="BV24" s="174"/>
      <c r="BW24" s="174"/>
      <c r="BX24" s="174"/>
      <c r="BY24" s="175"/>
    </row>
    <row r="25" spans="3:77" s="130" customFormat="1" ht="22.5">
      <c r="C25" s="131"/>
      <c r="D25" s="161" t="s">
        <v>382</v>
      </c>
      <c r="E25" s="165" t="s">
        <v>271</v>
      </c>
      <c r="F25" s="170">
        <f t="shared" si="10"/>
        <v>0</v>
      </c>
      <c r="G25" s="174"/>
      <c r="H25" s="174"/>
      <c r="I25" s="174"/>
      <c r="J25" s="174"/>
      <c r="K25" s="174"/>
      <c r="L25" s="170">
        <f t="shared" si="11"/>
        <v>0</v>
      </c>
      <c r="M25" s="174"/>
      <c r="N25" s="174"/>
      <c r="O25" s="174"/>
      <c r="P25" s="174"/>
      <c r="Q25" s="174"/>
      <c r="R25" s="170">
        <f t="shared" si="12"/>
        <v>0</v>
      </c>
      <c r="S25" s="174"/>
      <c r="T25" s="174"/>
      <c r="U25" s="174"/>
      <c r="V25" s="174"/>
      <c r="W25" s="174"/>
      <c r="X25" s="170">
        <f t="shared" si="13"/>
        <v>0</v>
      </c>
      <c r="Y25" s="174"/>
      <c r="Z25" s="174"/>
      <c r="AA25" s="174"/>
      <c r="AB25" s="174"/>
      <c r="AC25" s="174"/>
      <c r="AD25" s="170">
        <f t="shared" si="14"/>
        <v>0</v>
      </c>
      <c r="AE25" s="174"/>
      <c r="AF25" s="174"/>
      <c r="AG25" s="174"/>
      <c r="AH25" s="174"/>
      <c r="AI25" s="174"/>
      <c r="AJ25" s="170">
        <f t="shared" si="15"/>
        <v>0</v>
      </c>
      <c r="AK25" s="174"/>
      <c r="AL25" s="174"/>
      <c r="AM25" s="174"/>
      <c r="AN25" s="174"/>
      <c r="AO25" s="174"/>
      <c r="AP25" s="170">
        <f t="shared" si="4"/>
        <v>0</v>
      </c>
      <c r="AQ25" s="174"/>
      <c r="AR25" s="174"/>
      <c r="AS25" s="174"/>
      <c r="AT25" s="174"/>
      <c r="AU25" s="174"/>
      <c r="AV25" s="170">
        <f t="shared" si="5"/>
        <v>0</v>
      </c>
      <c r="AW25" s="174"/>
      <c r="AX25" s="174"/>
      <c r="AY25" s="174"/>
      <c r="AZ25" s="174"/>
      <c r="BA25" s="174"/>
      <c r="BB25" s="170">
        <f t="shared" si="6"/>
        <v>0</v>
      </c>
      <c r="BC25" s="174"/>
      <c r="BD25" s="174"/>
      <c r="BE25" s="174"/>
      <c r="BF25" s="174"/>
      <c r="BG25" s="174"/>
      <c r="BH25" s="170">
        <f t="shared" si="7"/>
        <v>0</v>
      </c>
      <c r="BI25" s="174"/>
      <c r="BJ25" s="174"/>
      <c r="BK25" s="174"/>
      <c r="BL25" s="174"/>
      <c r="BM25" s="174"/>
      <c r="BN25" s="170">
        <f t="shared" si="8"/>
        <v>0</v>
      </c>
      <c r="BO25" s="174"/>
      <c r="BP25" s="174"/>
      <c r="BQ25" s="174"/>
      <c r="BR25" s="174"/>
      <c r="BS25" s="174"/>
      <c r="BT25" s="170">
        <f t="shared" si="9"/>
        <v>0</v>
      </c>
      <c r="BU25" s="174"/>
      <c r="BV25" s="174"/>
      <c r="BW25" s="174"/>
      <c r="BX25" s="174"/>
      <c r="BY25" s="175"/>
    </row>
    <row r="26" spans="3:77" s="130" customFormat="1" ht="15" customHeight="1">
      <c r="C26" s="131"/>
      <c r="D26" s="161" t="s">
        <v>195</v>
      </c>
      <c r="E26" s="165" t="s">
        <v>279</v>
      </c>
      <c r="F26" s="170">
        <f t="shared" si="10"/>
        <v>19718.046000000002</v>
      </c>
      <c r="G26" s="170">
        <f>G16+G24+G25</f>
        <v>3071.936</v>
      </c>
      <c r="H26" s="170">
        <f>H16+H24+H25</f>
        <v>5060.64</v>
      </c>
      <c r="I26" s="170">
        <f>I16+I24+I25</f>
        <v>10204.613000000001</v>
      </c>
      <c r="J26" s="170">
        <f>J16+J24+J25</f>
        <v>1380.857</v>
      </c>
      <c r="K26" s="170">
        <f>K16+K24+K25</f>
        <v>0</v>
      </c>
      <c r="L26" s="170">
        <f t="shared" si="11"/>
        <v>89664.593</v>
      </c>
      <c r="M26" s="170">
        <f>M16+M24+M25</f>
        <v>14364.769</v>
      </c>
      <c r="N26" s="170">
        <f>N16+N24+N25</f>
        <v>11586.574</v>
      </c>
      <c r="O26" s="170">
        <f>O16+O24+O25</f>
        <v>46471.608</v>
      </c>
      <c r="P26" s="170">
        <f>P16+P24+P25</f>
        <v>17241.642</v>
      </c>
      <c r="Q26" s="170">
        <f>Q16+Q24+Q25</f>
        <v>0</v>
      </c>
      <c r="R26" s="170">
        <f t="shared" si="12"/>
        <v>0</v>
      </c>
      <c r="S26" s="170">
        <f>S16+S24+S25</f>
        <v>0</v>
      </c>
      <c r="T26" s="170">
        <f>T16+T24+T25</f>
        <v>0</v>
      </c>
      <c r="U26" s="170">
        <f>U16+U24+U25</f>
        <v>0</v>
      </c>
      <c r="V26" s="170">
        <f>V16+V24+V25</f>
        <v>0</v>
      </c>
      <c r="W26" s="170">
        <f>W16+W24+W25</f>
        <v>0</v>
      </c>
      <c r="X26" s="170">
        <f t="shared" si="13"/>
        <v>0</v>
      </c>
      <c r="Y26" s="170">
        <f>Y16+Y24+Y25</f>
        <v>0</v>
      </c>
      <c r="Z26" s="170">
        <f>Z16+Z24+Z25</f>
        <v>0</v>
      </c>
      <c r="AA26" s="170">
        <f>AA16+AA24+AA25</f>
        <v>0</v>
      </c>
      <c r="AB26" s="170">
        <f>AB16+AB24+AB25</f>
        <v>0</v>
      </c>
      <c r="AC26" s="170">
        <f>AC16+AC24+AC25</f>
        <v>0</v>
      </c>
      <c r="AD26" s="170">
        <f t="shared" si="14"/>
        <v>0</v>
      </c>
      <c r="AE26" s="170">
        <f>AE16+AE24+AE25</f>
        <v>0</v>
      </c>
      <c r="AF26" s="170">
        <f>AF16+AF24+AF25</f>
        <v>0</v>
      </c>
      <c r="AG26" s="170">
        <f>AG16+AG24+AG25</f>
        <v>0</v>
      </c>
      <c r="AH26" s="170">
        <f>AH16+AH24+AH25</f>
        <v>0</v>
      </c>
      <c r="AI26" s="170">
        <f>AI16+AI24+AI25</f>
        <v>0</v>
      </c>
      <c r="AJ26" s="170">
        <f t="shared" si="15"/>
        <v>0</v>
      </c>
      <c r="AK26" s="170">
        <f>AK16+AK24+AK25</f>
        <v>0</v>
      </c>
      <c r="AL26" s="170">
        <f>AL16+AL24+AL25</f>
        <v>0</v>
      </c>
      <c r="AM26" s="170">
        <f>AM16+AM24+AM25</f>
        <v>0</v>
      </c>
      <c r="AN26" s="170">
        <f>AN16+AN24+AN25</f>
        <v>0</v>
      </c>
      <c r="AO26" s="170">
        <f>AO16+AO24+AO25</f>
        <v>0</v>
      </c>
      <c r="AP26" s="170">
        <f t="shared" si="4"/>
        <v>0</v>
      </c>
      <c r="AQ26" s="170">
        <f>AQ16+AQ24+AQ25</f>
        <v>0</v>
      </c>
      <c r="AR26" s="170">
        <f>AR16+AR24+AR25</f>
        <v>0</v>
      </c>
      <c r="AS26" s="170">
        <f>AS16+AS24+AS25</f>
        <v>0</v>
      </c>
      <c r="AT26" s="170">
        <f>AT16+AT24+AT25</f>
        <v>0</v>
      </c>
      <c r="AU26" s="170">
        <f>AU16+AU24+AU25</f>
        <v>0</v>
      </c>
      <c r="AV26" s="170">
        <f t="shared" si="5"/>
        <v>0</v>
      </c>
      <c r="AW26" s="170">
        <f>AW16+AW24+AW25</f>
        <v>0</v>
      </c>
      <c r="AX26" s="170">
        <f>AX16+AX24+AX25</f>
        <v>0</v>
      </c>
      <c r="AY26" s="170">
        <f>AY16+AY24+AY25</f>
        <v>0</v>
      </c>
      <c r="AZ26" s="170">
        <f>AZ16+AZ24+AZ25</f>
        <v>0</v>
      </c>
      <c r="BA26" s="170">
        <f>BA16+BA24+BA25</f>
        <v>0</v>
      </c>
      <c r="BB26" s="170">
        <f t="shared" si="6"/>
        <v>0</v>
      </c>
      <c r="BC26" s="170">
        <f>BC16+BC24+BC25</f>
        <v>0</v>
      </c>
      <c r="BD26" s="170">
        <f>BD16+BD24+BD25</f>
        <v>0</v>
      </c>
      <c r="BE26" s="170">
        <f>BE16+BE24+BE25</f>
        <v>0</v>
      </c>
      <c r="BF26" s="170">
        <f>BF16+BF24+BF25</f>
        <v>0</v>
      </c>
      <c r="BG26" s="170">
        <f>BG16+BG24+BG25</f>
        <v>0</v>
      </c>
      <c r="BH26" s="170">
        <f t="shared" si="7"/>
        <v>0</v>
      </c>
      <c r="BI26" s="170">
        <f>BI16+BI24+BI25</f>
        <v>0</v>
      </c>
      <c r="BJ26" s="170">
        <f>BJ16+BJ24+BJ25</f>
        <v>0</v>
      </c>
      <c r="BK26" s="170">
        <f>BK16+BK24+BK25</f>
        <v>0</v>
      </c>
      <c r="BL26" s="170">
        <f>BL16+BL24+BL25</f>
        <v>0</v>
      </c>
      <c r="BM26" s="170">
        <f>BM16+BM24+BM25</f>
        <v>0</v>
      </c>
      <c r="BN26" s="170">
        <f t="shared" si="8"/>
        <v>0</v>
      </c>
      <c r="BO26" s="170">
        <f>BO16+BO24+BO25</f>
        <v>0</v>
      </c>
      <c r="BP26" s="170">
        <f>BP16+BP24+BP25</f>
        <v>0</v>
      </c>
      <c r="BQ26" s="170">
        <f>BQ16+BQ24+BQ25</f>
        <v>0</v>
      </c>
      <c r="BR26" s="170">
        <f>BR16+BR24+BR25</f>
        <v>0</v>
      </c>
      <c r="BS26" s="170">
        <f>BS16+BS24+BS25</f>
        <v>0</v>
      </c>
      <c r="BT26" s="170">
        <f t="shared" si="9"/>
        <v>0</v>
      </c>
      <c r="BU26" s="170">
        <f>BU16+BU24+BU25</f>
        <v>0</v>
      </c>
      <c r="BV26" s="170">
        <f>BV16+BV24+BV25</f>
        <v>0</v>
      </c>
      <c r="BW26" s="170">
        <f>BW16+BW24+BW25</f>
        <v>0</v>
      </c>
      <c r="BX26" s="170">
        <f>BX16+BX24+BX25</f>
        <v>0</v>
      </c>
      <c r="BY26" s="171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R12:W12"/>
    <mergeCell ref="D11:J11"/>
    <mergeCell ref="D12:D14"/>
    <mergeCell ref="E12:E14"/>
    <mergeCell ref="F12:K12"/>
    <mergeCell ref="L12:Q12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I13:BM13"/>
    <mergeCell ref="BN13:BN14"/>
    <mergeCell ref="BO13:BS13"/>
    <mergeCell ref="BT13:BT14"/>
    <mergeCell ref="BU13:BY1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I27" sqref="I27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2" t="s">
        <v>224</v>
      </c>
      <c r="E13" s="163">
        <v>300</v>
      </c>
      <c r="F13" s="182">
        <f>F14+F15+F16+F17+F19+F20+F21+F23</f>
        <v>12568.317</v>
      </c>
      <c r="G13" s="182">
        <f>G14+G15+G19+G20+G21+G23</f>
        <v>31227.69003389831</v>
      </c>
      <c r="H13" s="182">
        <f>H15+H16+H17+H18+H19+H22+H23+H24</f>
        <v>0</v>
      </c>
      <c r="I13" s="182">
        <f>I15+I18+I19+I22+I23+I24</f>
        <v>0</v>
      </c>
      <c r="J13" s="182">
        <f>J16+J17+J18+J19+J22+J23</f>
        <v>0</v>
      </c>
      <c r="K13" s="134"/>
    </row>
    <row r="14" spans="3:11" ht="15" customHeight="1">
      <c r="C14" s="96"/>
      <c r="D14" s="159" t="s">
        <v>324</v>
      </c>
      <c r="E14" s="151">
        <v>301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>
        <v>302</v>
      </c>
      <c r="F15" s="184">
        <f>'Раздел I. В'!I15</f>
        <v>11598.916</v>
      </c>
      <c r="G15" s="184">
        <f>'Раздел I. В'!K15</f>
        <v>30300.22203389831</v>
      </c>
      <c r="H15" s="184"/>
      <c r="I15" s="184"/>
      <c r="J15" s="136" t="s">
        <v>226</v>
      </c>
      <c r="K15" s="134"/>
    </row>
    <row r="16" spans="3:11" ht="15" customHeight="1">
      <c r="C16" s="96"/>
      <c r="D16" s="159" t="s">
        <v>228</v>
      </c>
      <c r="E16" s="151">
        <v>303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>
        <v>304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325</v>
      </c>
      <c r="E18" s="151">
        <v>305</v>
      </c>
      <c r="F18" s="136" t="s">
        <v>226</v>
      </c>
      <c r="G18" s="136" t="s">
        <v>226</v>
      </c>
      <c r="H18" s="184"/>
      <c r="I18" s="184"/>
      <c r="J18" s="184"/>
      <c r="K18" s="134"/>
    </row>
    <row r="19" spans="3:11" ht="15" customHeight="1">
      <c r="C19" s="96"/>
      <c r="D19" s="159" t="s">
        <v>326</v>
      </c>
      <c r="E19" s="151" t="s">
        <v>327</v>
      </c>
      <c r="F19" s="184"/>
      <c r="G19" s="184"/>
      <c r="H19" s="184"/>
      <c r="I19" s="184"/>
      <c r="J19" s="184"/>
      <c r="K19" s="134"/>
    </row>
    <row r="20" spans="3:11" ht="15" customHeight="1">
      <c r="C20" s="96"/>
      <c r="D20" s="159" t="s">
        <v>231</v>
      </c>
      <c r="E20" s="151" t="s">
        <v>328</v>
      </c>
      <c r="F20" s="184">
        <v>39.092</v>
      </c>
      <c r="G20" s="184">
        <v>0.001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9" t="s">
        <v>232</v>
      </c>
      <c r="E21" s="151" t="s">
        <v>329</v>
      </c>
      <c r="F21" s="184">
        <v>930.309</v>
      </c>
      <c r="G21" s="184">
        <v>927.467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9" t="s">
        <v>330</v>
      </c>
      <c r="E22" s="151" t="s">
        <v>331</v>
      </c>
      <c r="F22" s="136" t="s">
        <v>226</v>
      </c>
      <c r="G22" s="136" t="s">
        <v>226</v>
      </c>
      <c r="H22" s="184"/>
      <c r="I22" s="184"/>
      <c r="J22" s="184"/>
      <c r="K22" s="134"/>
    </row>
    <row r="23" spans="3:11" ht="15" customHeight="1">
      <c r="C23" s="96"/>
      <c r="D23" s="159" t="s">
        <v>233</v>
      </c>
      <c r="E23" s="151" t="s">
        <v>298</v>
      </c>
      <c r="F23" s="184"/>
      <c r="G23" s="184"/>
      <c r="H23" s="184"/>
      <c r="I23" s="184"/>
      <c r="J23" s="184"/>
      <c r="K23" s="134"/>
    </row>
    <row r="24" spans="3:11" ht="15" customHeight="1">
      <c r="C24" s="96"/>
      <c r="D24" s="159" t="s">
        <v>234</v>
      </c>
      <c r="E24" s="151" t="s">
        <v>272</v>
      </c>
      <c r="F24" s="136" t="s">
        <v>226</v>
      </c>
      <c r="G24" s="136" t="s">
        <v>226</v>
      </c>
      <c r="H24" s="184"/>
      <c r="I24" s="184"/>
      <c r="J24" s="136" t="s">
        <v>226</v>
      </c>
      <c r="K24" s="134"/>
    </row>
    <row r="25" spans="3:11" ht="15" customHeight="1">
      <c r="C25" s="96"/>
      <c r="D25" s="158" t="s">
        <v>235</v>
      </c>
      <c r="E25" s="151" t="s">
        <v>299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236</v>
      </c>
      <c r="E26" s="151" t="s">
        <v>301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8" t="s">
        <v>237</v>
      </c>
      <c r="E27" s="151" t="s">
        <v>304</v>
      </c>
      <c r="F27" s="184"/>
      <c r="G27" s="184"/>
      <c r="H27" s="184"/>
      <c r="I27" s="184"/>
      <c r="J27" s="182">
        <f>G27+I27</f>
        <v>0</v>
      </c>
      <c r="K27" s="134"/>
    </row>
    <row r="28" spans="3:11" ht="15" customHeight="1">
      <c r="C28" s="96"/>
      <c r="D28" s="158" t="s">
        <v>238</v>
      </c>
      <c r="E28" s="151" t="s">
        <v>306</v>
      </c>
      <c r="F28" s="184">
        <f>'Раздел II. А (ТИС)'!F16</f>
        <v>18050.729000000003</v>
      </c>
      <c r="G28" s="184">
        <f>'Раздел II. А (ТИС)'!L16</f>
        <v>85090.476</v>
      </c>
      <c r="H28" s="184"/>
      <c r="I28" s="184"/>
      <c r="J28" s="182">
        <f>G28+I28</f>
        <v>85090.476</v>
      </c>
      <c r="K28" s="134"/>
    </row>
    <row r="29" spans="3:11" ht="15" customHeight="1">
      <c r="C29" s="96"/>
      <c r="D29" s="162" t="s">
        <v>239</v>
      </c>
      <c r="E29" s="163">
        <v>400</v>
      </c>
      <c r="F29" s="184"/>
      <c r="G29" s="136" t="s">
        <v>226</v>
      </c>
      <c r="H29" s="184"/>
      <c r="I29" s="136" t="s">
        <v>226</v>
      </c>
      <c r="J29" s="184"/>
      <c r="K29" s="134"/>
    </row>
    <row r="30" spans="3:11" ht="15" customHeight="1">
      <c r="C30" s="96"/>
      <c r="D30" s="162" t="s">
        <v>242</v>
      </c>
      <c r="E30" s="163" t="s">
        <v>280</v>
      </c>
      <c r="F30" s="136" t="s">
        <v>226</v>
      </c>
      <c r="G30" s="136" t="s">
        <v>226</v>
      </c>
      <c r="H30" s="184"/>
      <c r="I30" s="184"/>
      <c r="J30" s="184"/>
      <c r="K30" s="134"/>
    </row>
    <row r="31" spans="3:11" ht="15" customHeight="1">
      <c r="C31" s="96"/>
      <c r="D31" s="167" t="s">
        <v>332</v>
      </c>
      <c r="E31" s="168"/>
      <c r="F31" s="137"/>
      <c r="G31" s="169"/>
      <c r="H31" s="137"/>
      <c r="I31" s="169"/>
      <c r="J31" s="169"/>
      <c r="K31" s="134"/>
    </row>
    <row r="32" spans="3:11" ht="15" customHeight="1">
      <c r="C32" s="96"/>
      <c r="D32" s="162" t="s">
        <v>240</v>
      </c>
      <c r="E32" s="163" t="s">
        <v>281</v>
      </c>
      <c r="F32" s="136" t="s">
        <v>226</v>
      </c>
      <c r="G32" s="136" t="s">
        <v>226</v>
      </c>
      <c r="H32" s="184"/>
      <c r="I32" s="184"/>
      <c r="J32" s="136" t="s">
        <v>226</v>
      </c>
      <c r="K32" s="134"/>
    </row>
    <row r="33" spans="3:11" ht="15" customHeight="1">
      <c r="C33" s="96"/>
      <c r="D33" s="162" t="s">
        <v>241</v>
      </c>
      <c r="E33" s="163" t="s">
        <v>282</v>
      </c>
      <c r="F33" s="136" t="s">
        <v>226</v>
      </c>
      <c r="G33" s="136" t="s">
        <v>226</v>
      </c>
      <c r="H33" s="184"/>
      <c r="I33" s="136" t="s">
        <v>226</v>
      </c>
      <c r="J33" s="136" t="s">
        <v>226</v>
      </c>
      <c r="K33" s="134"/>
    </row>
    <row r="34" spans="3:11" ht="15" customHeight="1">
      <c r="C34" s="96"/>
      <c r="D34" s="162" t="s">
        <v>333</v>
      </c>
      <c r="E34" s="163" t="s">
        <v>334</v>
      </c>
      <c r="F34" s="136" t="s">
        <v>226</v>
      </c>
      <c r="G34" s="136" t="s">
        <v>226</v>
      </c>
      <c r="H34" s="184"/>
      <c r="I34" s="184"/>
      <c r="J34" s="184"/>
      <c r="K34" s="134"/>
    </row>
    <row r="35" spans="3:11" ht="90">
      <c r="C35" s="96"/>
      <c r="D35" s="162" t="s">
        <v>335</v>
      </c>
      <c r="E35" s="163" t="s">
        <v>334</v>
      </c>
      <c r="F35" s="136" t="s">
        <v>226</v>
      </c>
      <c r="G35" s="136" t="s">
        <v>226</v>
      </c>
      <c r="H35" s="184"/>
      <c r="I35" s="184"/>
      <c r="J35" s="184"/>
      <c r="K35" s="134"/>
    </row>
    <row r="36" spans="3:11" ht="67.5">
      <c r="C36" s="96"/>
      <c r="D36" s="162" t="s">
        <v>336</v>
      </c>
      <c r="E36" s="163" t="s">
        <v>337</v>
      </c>
      <c r="F36" s="136" t="s">
        <v>226</v>
      </c>
      <c r="G36" s="136" t="s">
        <v>226</v>
      </c>
      <c r="H36" s="184"/>
      <c r="I36" s="184"/>
      <c r="J36" s="184"/>
      <c r="K36" s="134"/>
    </row>
    <row r="37" spans="3:11" ht="61.5" customHeight="1">
      <c r="C37" s="96"/>
      <c r="D37" s="162" t="s">
        <v>338</v>
      </c>
      <c r="E37" s="163" t="s">
        <v>339</v>
      </c>
      <c r="F37" s="136" t="s">
        <v>226</v>
      </c>
      <c r="G37" s="136" t="s">
        <v>226</v>
      </c>
      <c r="H37" s="184"/>
      <c r="I37" s="184"/>
      <c r="J37" s="184"/>
      <c r="K37" s="134"/>
    </row>
    <row r="38" spans="3:11" ht="101.25">
      <c r="C38" s="96"/>
      <c r="D38" s="162" t="s">
        <v>340</v>
      </c>
      <c r="E38" s="163" t="s">
        <v>341</v>
      </c>
      <c r="F38" s="136" t="s">
        <v>226</v>
      </c>
      <c r="G38" s="136" t="s">
        <v>226</v>
      </c>
      <c r="H38" s="184"/>
      <c r="I38" s="184"/>
      <c r="J38" s="184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tabSelected="1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F40" sqref="F40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2" t="s">
        <v>243</v>
      </c>
      <c r="E13" s="163">
        <v>100</v>
      </c>
      <c r="F13" s="182">
        <f>F14+F15+F16+F17+F18+F19+F20+F21</f>
        <v>32288.462000000003</v>
      </c>
      <c r="G13" s="182">
        <f>G14+G15+G18+G19+G20+G21</f>
        <v>33907.354</v>
      </c>
      <c r="H13" s="182">
        <f>H15+H16+H17+H18+H21+H22</f>
        <v>58.730000000000004</v>
      </c>
      <c r="I13" s="182">
        <f>I15+I18+I21+I22</f>
        <v>24317.194000000003</v>
      </c>
      <c r="J13" s="182">
        <f>J16+J17+J18+J21</f>
        <v>0</v>
      </c>
      <c r="K13" s="134"/>
    </row>
    <row r="14" spans="3:11" ht="15" customHeight="1">
      <c r="C14" s="96"/>
      <c r="D14" s="159" t="s">
        <v>225</v>
      </c>
      <c r="E14" s="151" t="s">
        <v>284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 t="s">
        <v>285</v>
      </c>
      <c r="F15" s="184">
        <v>10810.01</v>
      </c>
      <c r="G15" s="184">
        <v>7300.671</v>
      </c>
      <c r="H15" s="184">
        <v>21.61</v>
      </c>
      <c r="I15" s="184">
        <v>8021.359</v>
      </c>
      <c r="J15" s="136" t="s">
        <v>226</v>
      </c>
      <c r="K15" s="134"/>
    </row>
    <row r="16" spans="3:11" ht="15" customHeight="1">
      <c r="C16" s="96"/>
      <c r="D16" s="159" t="s">
        <v>228</v>
      </c>
      <c r="E16" s="151" t="s">
        <v>342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 t="s">
        <v>343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230</v>
      </c>
      <c r="E18" s="151" t="s">
        <v>344</v>
      </c>
      <c r="F18" s="184"/>
      <c r="G18" s="184"/>
      <c r="H18" s="184">
        <v>7.03</v>
      </c>
      <c r="I18" s="184">
        <v>8514.905</v>
      </c>
      <c r="J18" s="184"/>
      <c r="K18" s="134"/>
    </row>
    <row r="19" spans="3:11" ht="15" customHeight="1">
      <c r="C19" s="96"/>
      <c r="D19" s="159" t="s">
        <v>231</v>
      </c>
      <c r="E19" s="151" t="s">
        <v>345</v>
      </c>
      <c r="F19" s="184">
        <v>20781.589</v>
      </c>
      <c r="G19" s="184">
        <v>25583.408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9" t="s">
        <v>232</v>
      </c>
      <c r="E20" s="151" t="s">
        <v>346</v>
      </c>
      <c r="F20" s="184">
        <v>696.863</v>
      </c>
      <c r="G20" s="184">
        <v>1023.275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9" t="s">
        <v>233</v>
      </c>
      <c r="E21" s="151" t="s">
        <v>347</v>
      </c>
      <c r="F21" s="184"/>
      <c r="G21" s="184"/>
      <c r="H21" s="184"/>
      <c r="I21" s="184"/>
      <c r="J21" s="184"/>
      <c r="K21" s="134"/>
    </row>
    <row r="22" spans="3:11" ht="15" customHeight="1">
      <c r="C22" s="96"/>
      <c r="D22" s="159" t="s">
        <v>234</v>
      </c>
      <c r="E22" s="151" t="s">
        <v>348</v>
      </c>
      <c r="F22" s="136" t="s">
        <v>226</v>
      </c>
      <c r="G22" s="136" t="s">
        <v>226</v>
      </c>
      <c r="H22" s="184">
        <v>30.09</v>
      </c>
      <c r="I22" s="184">
        <v>7780.93</v>
      </c>
      <c r="J22" s="136" t="s">
        <v>226</v>
      </c>
      <c r="K22" s="134"/>
    </row>
    <row r="23" spans="3:11" ht="15" customHeight="1">
      <c r="C23" s="96"/>
      <c r="D23" s="185" t="s">
        <v>235</v>
      </c>
      <c r="E23" s="186" t="s">
        <v>265</v>
      </c>
      <c r="F23" s="184"/>
      <c r="G23" s="184"/>
      <c r="H23" s="184"/>
      <c r="I23" s="184"/>
      <c r="J23" s="182">
        <f>I23+G23</f>
        <v>0</v>
      </c>
      <c r="K23" s="134"/>
    </row>
    <row r="24" spans="3:11" ht="15" customHeight="1">
      <c r="C24" s="96"/>
      <c r="D24" s="158" t="s">
        <v>236</v>
      </c>
      <c r="E24" s="151" t="s">
        <v>286</v>
      </c>
      <c r="F24" s="184"/>
      <c r="G24" s="184"/>
      <c r="H24" s="184">
        <v>4.65</v>
      </c>
      <c r="I24" s="184">
        <v>9965.471</v>
      </c>
      <c r="J24" s="182">
        <f>I24+G24</f>
        <v>9965.471</v>
      </c>
      <c r="K24" s="134"/>
    </row>
    <row r="25" spans="3:11" ht="15" customHeight="1">
      <c r="C25" s="96"/>
      <c r="D25" s="158" t="s">
        <v>237</v>
      </c>
      <c r="E25" s="151" t="s">
        <v>287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238</v>
      </c>
      <c r="E26" s="151" t="s">
        <v>288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9" t="s">
        <v>349</v>
      </c>
      <c r="E27" s="151"/>
      <c r="F27" s="166"/>
      <c r="G27" s="166"/>
      <c r="H27" s="166"/>
      <c r="I27" s="166"/>
      <c r="J27" s="166"/>
      <c r="K27" s="134"/>
    </row>
    <row r="28" spans="3:11" ht="15" customHeight="1">
      <c r="C28" s="96"/>
      <c r="D28" s="159" t="s">
        <v>350</v>
      </c>
      <c r="E28" s="151" t="s">
        <v>266</v>
      </c>
      <c r="F28" s="184"/>
      <c r="G28" s="184"/>
      <c r="H28" s="184"/>
      <c r="I28" s="184"/>
      <c r="J28" s="184"/>
      <c r="K28" s="134"/>
    </row>
    <row r="29" spans="3:11" ht="15" customHeight="1">
      <c r="C29" s="96"/>
      <c r="D29" s="159" t="s">
        <v>351</v>
      </c>
      <c r="E29" s="151" t="s">
        <v>289</v>
      </c>
      <c r="F29" s="184"/>
      <c r="G29" s="184"/>
      <c r="H29" s="184"/>
      <c r="I29" s="184"/>
      <c r="J29" s="184"/>
      <c r="K29" s="134"/>
    </row>
    <row r="30" spans="3:11" ht="15" customHeight="1">
      <c r="C30" s="96"/>
      <c r="D30" s="164" t="s">
        <v>244</v>
      </c>
      <c r="E30" s="163" t="s">
        <v>290</v>
      </c>
      <c r="F30" s="189"/>
      <c r="G30" s="189"/>
      <c r="H30" s="189"/>
      <c r="I30" s="189"/>
      <c r="J30" s="189"/>
      <c r="K30" s="134"/>
    </row>
    <row r="31" spans="3:11" ht="15" customHeight="1">
      <c r="C31" s="96"/>
      <c r="D31" s="162" t="s">
        <v>245</v>
      </c>
      <c r="E31" s="163" t="s">
        <v>271</v>
      </c>
      <c r="F31" s="184"/>
      <c r="G31" s="136" t="s">
        <v>226</v>
      </c>
      <c r="H31" s="184"/>
      <c r="I31" s="136" t="s">
        <v>226</v>
      </c>
      <c r="J31" s="184"/>
      <c r="K31" s="134"/>
    </row>
    <row r="32" spans="3:11" ht="15" customHeight="1">
      <c r="C32" s="96"/>
      <c r="D32" s="162" t="s">
        <v>352</v>
      </c>
      <c r="E32" s="163" t="s">
        <v>279</v>
      </c>
      <c r="F32" s="182">
        <f>F34+F35</f>
        <v>23927.208</v>
      </c>
      <c r="G32" s="182">
        <f>G34+G35</f>
        <v>41494.611</v>
      </c>
      <c r="H32" s="182">
        <f>H34+H35</f>
        <v>4.22</v>
      </c>
      <c r="I32" s="182">
        <f>I34+I35</f>
        <v>6312.215</v>
      </c>
      <c r="J32" s="182">
        <f>J34+J35</f>
        <v>0</v>
      </c>
      <c r="K32" s="134"/>
    </row>
    <row r="33" spans="3:11" ht="15" customHeight="1">
      <c r="C33" s="96"/>
      <c r="D33" s="158" t="s">
        <v>353</v>
      </c>
      <c r="E33" s="151"/>
      <c r="F33" s="137"/>
      <c r="G33" s="137"/>
      <c r="H33" s="137"/>
      <c r="I33" s="166"/>
      <c r="J33" s="137"/>
      <c r="K33" s="134"/>
    </row>
    <row r="34" spans="3:11" ht="24.75" customHeight="1">
      <c r="C34" s="96"/>
      <c r="D34" s="158" t="s">
        <v>386</v>
      </c>
      <c r="E34" s="151" t="s">
        <v>354</v>
      </c>
      <c r="F34" s="184"/>
      <c r="G34" s="184"/>
      <c r="H34" s="184"/>
      <c r="I34" s="184"/>
      <c r="J34" s="184"/>
      <c r="K34" s="134"/>
    </row>
    <row r="35" spans="3:11" ht="15" customHeight="1">
      <c r="C35" s="96"/>
      <c r="D35" s="158" t="s">
        <v>355</v>
      </c>
      <c r="E35" s="151" t="s">
        <v>356</v>
      </c>
      <c r="F35" s="184">
        <v>23927.208</v>
      </c>
      <c r="G35" s="184">
        <v>41494.611</v>
      </c>
      <c r="H35" s="184">
        <v>4.22</v>
      </c>
      <c r="I35" s="184">
        <v>6312.215</v>
      </c>
      <c r="J35" s="184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7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17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  <row r="16" spans="1:3" ht="11.25">
      <c r="A16" s="73" t="s">
        <v>1008</v>
      </c>
      <c r="B16" s="73" t="s">
        <v>390</v>
      </c>
      <c r="C16" s="73" t="s">
        <v>431</v>
      </c>
    </row>
    <row r="17" spans="1:3" ht="11.25">
      <c r="A17" s="73" t="s">
        <v>1009</v>
      </c>
      <c r="B17" s="73" t="s">
        <v>390</v>
      </c>
      <c r="C17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4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4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4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4" t="s">
        <v>367</v>
      </c>
      <c r="G5" s="141">
        <v>2021</v>
      </c>
    </row>
    <row r="6" spans="2:7" ht="11.25">
      <c r="B6" t="s">
        <v>49</v>
      </c>
      <c r="D6" s="13">
        <v>14</v>
      </c>
      <c r="E6" s="12" t="s">
        <v>144</v>
      </c>
      <c r="F6" s="144" t="s">
        <v>368</v>
      </c>
      <c r="G6" s="141">
        <v>2022</v>
      </c>
    </row>
    <row r="7" spans="2:6" ht="11.25">
      <c r="B7" t="s">
        <v>50</v>
      </c>
      <c r="D7" s="13">
        <v>15</v>
      </c>
      <c r="E7" s="12" t="s">
        <v>145</v>
      </c>
      <c r="F7" s="144" t="s">
        <v>369</v>
      </c>
    </row>
    <row r="8" spans="2:6" ht="11.25">
      <c r="B8" t="s">
        <v>51</v>
      </c>
      <c r="D8" s="13">
        <v>16</v>
      </c>
      <c r="E8" s="12" t="s">
        <v>146</v>
      </c>
      <c r="F8" s="144" t="s">
        <v>370</v>
      </c>
    </row>
    <row r="9" spans="2:6" ht="11.25">
      <c r="B9" t="s">
        <v>52</v>
      </c>
      <c r="D9" s="13">
        <v>17</v>
      </c>
      <c r="E9" s="12" t="s">
        <v>147</v>
      </c>
      <c r="F9" s="144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4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4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4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4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5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s="141" t="s">
        <v>362</v>
      </c>
      <c r="F28" s="141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2013-07-10T11:04:43Z</cp:lastPrinted>
  <dcterms:created xsi:type="dcterms:W3CDTF">2004-05-21T07:18:45Z</dcterms:created>
  <dcterms:modified xsi:type="dcterms:W3CDTF">2021-02-25T06:45:13Z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